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12825" yWindow="105" windowWidth="15825" windowHeight="125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S19" i="19" l="1"/>
  <c r="S18" i="19"/>
  <c r="S17" i="19"/>
  <c r="S16" i="19"/>
  <c r="S15" i="19"/>
  <c r="S14" i="19"/>
  <c r="S13" i="19"/>
  <c r="S12" i="19"/>
  <c r="S11" i="19"/>
  <c r="S10" i="19"/>
  <c r="S9" i="19"/>
  <c r="S8" i="19"/>
  <c r="S7" i="19"/>
  <c r="S19" i="18"/>
  <c r="S18" i="18"/>
  <c r="S17" i="18"/>
  <c r="S16" i="18"/>
  <c r="S15" i="18"/>
  <c r="S14" i="18"/>
  <c r="S13" i="18"/>
  <c r="S12" i="18"/>
  <c r="S11" i="18"/>
  <c r="S10" i="18"/>
  <c r="S9" i="18"/>
  <c r="S8" i="18"/>
  <c r="S7" i="18"/>
  <c r="S20" i="18"/>
  <c r="S19" i="1"/>
  <c r="S18" i="1"/>
  <c r="S17" i="1"/>
  <c r="S16" i="1"/>
  <c r="S15" i="1"/>
  <c r="S14" i="1"/>
  <c r="S13" i="1"/>
  <c r="S12" i="1"/>
  <c r="S11" i="1"/>
  <c r="S10" i="1"/>
  <c r="S9" i="1"/>
  <c r="S8" i="1"/>
  <c r="S7" i="1"/>
  <c r="L24" i="2" l="1"/>
  <c r="S20" i="19" l="1"/>
  <c r="R25" i="2" l="1"/>
  <c r="E80" i="2" s="1"/>
  <c r="U25" i="2"/>
  <c r="E81" i="2" s="1"/>
  <c r="M37" i="18"/>
  <c r="K26" i="18"/>
  <c r="Q34" i="18"/>
  <c r="Q33" i="18"/>
  <c r="Q36" i="18"/>
  <c r="L43" i="18"/>
  <c r="B31" i="4"/>
  <c r="D30" i="4"/>
  <c r="G30" i="4"/>
  <c r="J30" i="4"/>
  <c r="K30" i="4"/>
  <c r="B41" i="4"/>
  <c r="F39" i="4"/>
  <c r="N34" i="18" s="1"/>
  <c r="D39" i="4"/>
  <c r="E39" i="4"/>
  <c r="G39" i="4"/>
  <c r="H39" i="4"/>
  <c r="I39" i="4"/>
  <c r="K39" i="4"/>
  <c r="L39" i="4"/>
  <c r="B52" i="4"/>
  <c r="D50" i="4"/>
  <c r="B51" i="4"/>
  <c r="G50" i="4"/>
  <c r="J50" i="4"/>
  <c r="K50" i="4"/>
  <c r="B67" i="4"/>
  <c r="F65" i="4"/>
  <c r="D65" i="4"/>
  <c r="I65" i="4"/>
  <c r="O33" i="18"/>
  <c r="O34" i="18"/>
  <c r="O35" i="18"/>
  <c r="O36" i="18"/>
  <c r="M35" i="1"/>
  <c r="M33" i="1"/>
  <c r="M34" i="1"/>
  <c r="M36" i="1"/>
  <c r="B32" i="2"/>
  <c r="G31" i="2" s="1"/>
  <c r="B42" i="2"/>
  <c r="D40" i="2" s="1"/>
  <c r="B53" i="2"/>
  <c r="G51" i="2" s="1"/>
  <c r="B52" i="2"/>
  <c r="B68" i="2"/>
  <c r="F66" i="2" s="1"/>
  <c r="H66" i="2"/>
  <c r="O33" i="1"/>
  <c r="O34" i="1"/>
  <c r="O35" i="1"/>
  <c r="O36" i="1"/>
  <c r="M36" i="19"/>
  <c r="N36" i="19"/>
  <c r="O33" i="19"/>
  <c r="Q40" i="2"/>
  <c r="O34" i="19"/>
  <c r="O51" i="2"/>
  <c r="O35" i="19"/>
  <c r="O36" i="19"/>
  <c r="M33" i="19"/>
  <c r="M34" i="19"/>
  <c r="M35" i="19"/>
  <c r="AE31" i="18"/>
  <c r="AE32" i="18"/>
  <c r="AE34" i="18"/>
  <c r="AE35" i="18"/>
  <c r="AF31" i="18"/>
  <c r="AF32" i="18"/>
  <c r="AF34" i="18"/>
  <c r="AF35" i="18"/>
  <c r="Q39" i="19"/>
  <c r="I25" i="2"/>
  <c r="T25" i="2" s="1"/>
  <c r="D81" i="2" s="1"/>
  <c r="X25" i="2"/>
  <c r="E82" i="2" s="1"/>
  <c r="C81" i="2"/>
  <c r="C80" i="2"/>
  <c r="O25" i="2"/>
  <c r="E79" i="2" s="1"/>
  <c r="C79" i="2"/>
  <c r="L25" i="2"/>
  <c r="E78" i="2" s="1"/>
  <c r="C78" i="2"/>
  <c r="C77" i="2"/>
  <c r="G25" i="2"/>
  <c r="D76" i="2" s="1"/>
  <c r="C76" i="2"/>
  <c r="E25" i="2"/>
  <c r="D75" i="2" s="1"/>
  <c r="C75" i="2"/>
  <c r="C74" i="2"/>
  <c r="AA5" i="2"/>
  <c r="R34" i="2"/>
  <c r="AA6" i="2"/>
  <c r="R35" i="2" s="1"/>
  <c r="AA7" i="2"/>
  <c r="R36" i="2" s="1"/>
  <c r="AA8" i="2"/>
  <c r="R37" i="2" s="1"/>
  <c r="AA9" i="2"/>
  <c r="R38" i="2" s="1"/>
  <c r="AA10" i="2"/>
  <c r="R39" i="2" s="1"/>
  <c r="AA11" i="2"/>
  <c r="R46" i="2" s="1"/>
  <c r="AA12" i="2"/>
  <c r="R47" i="2" s="1"/>
  <c r="AA13" i="2"/>
  <c r="R48" i="2"/>
  <c r="AA14" i="2"/>
  <c r="R49" i="2" s="1"/>
  <c r="AA15" i="2"/>
  <c r="R50" i="2" s="1"/>
  <c r="AA16" i="2"/>
  <c r="R57" i="2" s="1"/>
  <c r="AA17" i="2"/>
  <c r="R58" i="2" s="1"/>
  <c r="AA18" i="2"/>
  <c r="R59" i="2" s="1"/>
  <c r="AA19" i="2"/>
  <c r="R60" i="2"/>
  <c r="AA20" i="2"/>
  <c r="R61" i="2" s="1"/>
  <c r="AA21" i="2"/>
  <c r="R62" i="2"/>
  <c r="AA22" i="2"/>
  <c r="R63" i="2" s="1"/>
  <c r="AA23" i="2"/>
  <c r="R64" i="2" s="1"/>
  <c r="AA24" i="2"/>
  <c r="R65" i="2"/>
  <c r="AA4" i="2"/>
  <c r="R30" i="2" s="1"/>
  <c r="X5" i="2"/>
  <c r="X6" i="2"/>
  <c r="Q35" i="2"/>
  <c r="X7" i="2"/>
  <c r="Q36" i="2" s="1"/>
  <c r="X8" i="2"/>
  <c r="Q37" i="2" s="1"/>
  <c r="X9" i="2"/>
  <c r="Q38" i="2" s="1"/>
  <c r="X10" i="2"/>
  <c r="Q39" i="2" s="1"/>
  <c r="X11" i="2"/>
  <c r="X12" i="2"/>
  <c r="Q47" i="2" s="1"/>
  <c r="X13" i="2"/>
  <c r="Q48" i="2" s="1"/>
  <c r="X14" i="2"/>
  <c r="Q49" i="2" s="1"/>
  <c r="X15" i="2"/>
  <c r="Q50" i="2" s="1"/>
  <c r="X16" i="2"/>
  <c r="Q57" i="2" s="1"/>
  <c r="X17" i="2"/>
  <c r="Q58" i="2" s="1"/>
  <c r="X18" i="2"/>
  <c r="Q59" i="2" s="1"/>
  <c r="X19" i="2"/>
  <c r="Q60" i="2" s="1"/>
  <c r="X20" i="2"/>
  <c r="Q61" i="2" s="1"/>
  <c r="X21" i="2"/>
  <c r="Q62" i="2" s="1"/>
  <c r="X22" i="2"/>
  <c r="Q63" i="2"/>
  <c r="X23" i="2"/>
  <c r="Q64" i="2"/>
  <c r="X24" i="2"/>
  <c r="Q65" i="2" s="1"/>
  <c r="X4" i="2"/>
  <c r="Q30" i="2" s="1"/>
  <c r="U5" i="2"/>
  <c r="P34" i="2" s="1"/>
  <c r="U6" i="2"/>
  <c r="P35" i="2" s="1"/>
  <c r="U7" i="2"/>
  <c r="P36" i="2" s="1"/>
  <c r="U8" i="2"/>
  <c r="P37" i="2" s="1"/>
  <c r="U9" i="2"/>
  <c r="P38" i="2"/>
  <c r="U10" i="2"/>
  <c r="P39" i="2" s="1"/>
  <c r="U11" i="2"/>
  <c r="U12" i="2"/>
  <c r="P47" i="2" s="1"/>
  <c r="U13" i="2"/>
  <c r="P48" i="2" s="1"/>
  <c r="U14" i="2"/>
  <c r="P49" i="2" s="1"/>
  <c r="U15" i="2"/>
  <c r="P50" i="2" s="1"/>
  <c r="U16" i="2"/>
  <c r="P57" i="2" s="1"/>
  <c r="U17" i="2"/>
  <c r="P58" i="2" s="1"/>
  <c r="U18" i="2"/>
  <c r="P59" i="2" s="1"/>
  <c r="U19" i="2"/>
  <c r="P60" i="2" s="1"/>
  <c r="U20" i="2"/>
  <c r="P61" i="2" s="1"/>
  <c r="U21" i="2"/>
  <c r="P62" i="2" s="1"/>
  <c r="U22" i="2"/>
  <c r="P63" i="2" s="1"/>
  <c r="U23" i="2"/>
  <c r="P64" i="2" s="1"/>
  <c r="U24" i="2"/>
  <c r="P65" i="2" s="1"/>
  <c r="U4" i="2"/>
  <c r="P30" i="2" s="1"/>
  <c r="R5" i="2"/>
  <c r="O34" i="2" s="1"/>
  <c r="R6" i="2"/>
  <c r="R7" i="2"/>
  <c r="O36" i="2" s="1"/>
  <c r="R8" i="2"/>
  <c r="O37" i="2" s="1"/>
  <c r="R9" i="2"/>
  <c r="O38" i="2"/>
  <c r="R10" i="2"/>
  <c r="O39" i="2" s="1"/>
  <c r="R11" i="2"/>
  <c r="O46" i="2"/>
  <c r="R12" i="2"/>
  <c r="O47" i="2" s="1"/>
  <c r="R13" i="2"/>
  <c r="O48" i="2" s="1"/>
  <c r="R14" i="2"/>
  <c r="O49" i="2" s="1"/>
  <c r="R15" i="2"/>
  <c r="O50" i="2" s="1"/>
  <c r="R16" i="2"/>
  <c r="O57" i="2" s="1"/>
  <c r="R17" i="2"/>
  <c r="O58" i="2" s="1"/>
  <c r="R18" i="2"/>
  <c r="O59" i="2" s="1"/>
  <c r="R19" i="2"/>
  <c r="O60" i="2" s="1"/>
  <c r="R20" i="2"/>
  <c r="O61" i="2" s="1"/>
  <c r="R21" i="2"/>
  <c r="R22" i="2"/>
  <c r="O63" i="2" s="1"/>
  <c r="R23" i="2"/>
  <c r="O64" i="2" s="1"/>
  <c r="R24" i="2"/>
  <c r="O65" i="2" s="1"/>
  <c r="R4" i="2"/>
  <c r="O5" i="2"/>
  <c r="N34" i="2" s="1"/>
  <c r="O6" i="2"/>
  <c r="N35" i="2" s="1"/>
  <c r="O7" i="2"/>
  <c r="N36" i="2" s="1"/>
  <c r="O8" i="2"/>
  <c r="N37" i="2" s="1"/>
  <c r="O9" i="2"/>
  <c r="N38" i="2" s="1"/>
  <c r="O10" i="2"/>
  <c r="N39" i="2" s="1"/>
  <c r="O11" i="2"/>
  <c r="N46" i="2" s="1"/>
  <c r="O12" i="2"/>
  <c r="N47" i="2"/>
  <c r="O13" i="2"/>
  <c r="N48" i="2" s="1"/>
  <c r="O14" i="2"/>
  <c r="N49" i="2"/>
  <c r="O15" i="2"/>
  <c r="N50" i="2" s="1"/>
  <c r="O16" i="2"/>
  <c r="N57" i="2" s="1"/>
  <c r="O17" i="2"/>
  <c r="O18" i="2"/>
  <c r="N59" i="2"/>
  <c r="O19" i="2"/>
  <c r="N60" i="2" s="1"/>
  <c r="O20" i="2"/>
  <c r="N61" i="2"/>
  <c r="O21" i="2"/>
  <c r="N62" i="2" s="1"/>
  <c r="O22" i="2"/>
  <c r="N63" i="2" s="1"/>
  <c r="O23" i="2"/>
  <c r="N64" i="2"/>
  <c r="O24" i="2"/>
  <c r="O4" i="2"/>
  <c r="N30" i="2" s="1"/>
  <c r="L5" i="2"/>
  <c r="L6" i="2"/>
  <c r="M35" i="2" s="1"/>
  <c r="L7" i="2"/>
  <c r="M36" i="2" s="1"/>
  <c r="L8" i="2"/>
  <c r="M37" i="2" s="1"/>
  <c r="L9" i="2"/>
  <c r="M38" i="2" s="1"/>
  <c r="L10" i="2"/>
  <c r="M39" i="2" s="1"/>
  <c r="L11" i="2"/>
  <c r="M46" i="2" s="1"/>
  <c r="L12" i="2"/>
  <c r="M47" i="2" s="1"/>
  <c r="L13" i="2"/>
  <c r="M48" i="2" s="1"/>
  <c r="L14" i="2"/>
  <c r="M49" i="2" s="1"/>
  <c r="L15" i="2"/>
  <c r="M50" i="2"/>
  <c r="L16" i="2"/>
  <c r="M57" i="2" s="1"/>
  <c r="L17" i="2"/>
  <c r="L18" i="2"/>
  <c r="M59" i="2" s="1"/>
  <c r="L19" i="2"/>
  <c r="M60" i="2" s="1"/>
  <c r="L20" i="2"/>
  <c r="L21" i="2"/>
  <c r="M62" i="2"/>
  <c r="L22" i="2"/>
  <c r="M63" i="2" s="1"/>
  <c r="L23" i="2"/>
  <c r="M64" i="2"/>
  <c r="M65" i="2"/>
  <c r="L4" i="2"/>
  <c r="M30" i="2"/>
  <c r="G5" i="2"/>
  <c r="E34" i="2" s="1"/>
  <c r="G6" i="2"/>
  <c r="G7" i="2"/>
  <c r="E36" i="2" s="1"/>
  <c r="G8" i="2"/>
  <c r="E37" i="2"/>
  <c r="G9" i="2"/>
  <c r="E38" i="2" s="1"/>
  <c r="G10" i="2"/>
  <c r="E39" i="2"/>
  <c r="G11" i="2"/>
  <c r="E46" i="2" s="1"/>
  <c r="G12" i="2"/>
  <c r="E47" i="2" s="1"/>
  <c r="G13" i="2"/>
  <c r="E48" i="2" s="1"/>
  <c r="G14" i="2"/>
  <c r="E49" i="2" s="1"/>
  <c r="G15" i="2"/>
  <c r="E50" i="2" s="1"/>
  <c r="G16" i="2"/>
  <c r="E57" i="2" s="1"/>
  <c r="G17" i="2"/>
  <c r="E58" i="2" s="1"/>
  <c r="G18" i="2"/>
  <c r="E59" i="2" s="1"/>
  <c r="G19" i="2"/>
  <c r="E60" i="2" s="1"/>
  <c r="G20" i="2"/>
  <c r="G21" i="2"/>
  <c r="E62" i="2"/>
  <c r="G22" i="2"/>
  <c r="E63" i="2" s="1"/>
  <c r="G23" i="2"/>
  <c r="E64" i="2"/>
  <c r="G24" i="2"/>
  <c r="E65" i="2" s="1"/>
  <c r="G4" i="2"/>
  <c r="E30" i="2" s="1"/>
  <c r="E5" i="2"/>
  <c r="D34" i="2" s="1"/>
  <c r="E6" i="2"/>
  <c r="D35" i="2" s="1"/>
  <c r="E7" i="2"/>
  <c r="D36" i="2" s="1"/>
  <c r="E8" i="2"/>
  <c r="D37" i="2" s="1"/>
  <c r="E9" i="2"/>
  <c r="D38" i="2"/>
  <c r="E10" i="2"/>
  <c r="D39" i="2" s="1"/>
  <c r="E11" i="2"/>
  <c r="D46" i="2" s="1"/>
  <c r="E12" i="2"/>
  <c r="D47" i="2"/>
  <c r="E13" i="2"/>
  <c r="D48" i="2" s="1"/>
  <c r="E14" i="2"/>
  <c r="D49" i="2" s="1"/>
  <c r="E15" i="2"/>
  <c r="D50" i="2"/>
  <c r="E16" i="2"/>
  <c r="D57" i="2" s="1"/>
  <c r="E17" i="2"/>
  <c r="D58" i="2"/>
  <c r="E18" i="2"/>
  <c r="D59" i="2" s="1"/>
  <c r="E19" i="2"/>
  <c r="D60" i="2" s="1"/>
  <c r="E20" i="2"/>
  <c r="D61" i="2" s="1"/>
  <c r="E21" i="2"/>
  <c r="D62" i="2"/>
  <c r="E22" i="2"/>
  <c r="D63" i="2" s="1"/>
  <c r="E23" i="2"/>
  <c r="D64" i="2" s="1"/>
  <c r="E24" i="2"/>
  <c r="D65" i="2"/>
  <c r="E4" i="2"/>
  <c r="D30" i="2" s="1"/>
  <c r="I7" i="2"/>
  <c r="F36" i="2" s="1"/>
  <c r="I9" i="2"/>
  <c r="Q9" i="2" s="1"/>
  <c r="I38" i="2" s="1"/>
  <c r="W9" i="2"/>
  <c r="K38" i="2" s="1"/>
  <c r="I15" i="2"/>
  <c r="W15" i="2" s="1"/>
  <c r="K50" i="2" s="1"/>
  <c r="I17" i="2"/>
  <c r="Q17" i="2" s="1"/>
  <c r="I58" i="2" s="1"/>
  <c r="I23" i="2"/>
  <c r="Q23" i="2" s="1"/>
  <c r="I64" i="2" s="1"/>
  <c r="I4" i="2"/>
  <c r="N4" i="2" s="1"/>
  <c r="H30" i="2" s="1"/>
  <c r="I6" i="2"/>
  <c r="T6" i="2" s="1"/>
  <c r="J35" i="2" s="1"/>
  <c r="I8" i="2"/>
  <c r="T8" i="2" s="1"/>
  <c r="J37" i="2" s="1"/>
  <c r="I10" i="2"/>
  <c r="W10" i="2" s="1"/>
  <c r="K39" i="2" s="1"/>
  <c r="I12" i="2"/>
  <c r="Z12" i="2" s="1"/>
  <c r="L47" i="2" s="1"/>
  <c r="I14" i="2"/>
  <c r="K14" i="2" s="1"/>
  <c r="G49" i="2" s="1"/>
  <c r="I16" i="2"/>
  <c r="Z16" i="2" s="1"/>
  <c r="L57" i="2" s="1"/>
  <c r="I18" i="2"/>
  <c r="Q18" i="2" s="1"/>
  <c r="I59" i="2" s="1"/>
  <c r="I20" i="2"/>
  <c r="I22" i="2"/>
  <c r="Z22" i="2" s="1"/>
  <c r="L63" i="2" s="1"/>
  <c r="I24" i="2"/>
  <c r="Q24" i="2" s="1"/>
  <c r="I65" i="2" s="1"/>
  <c r="I5" i="2"/>
  <c r="Z5" i="2" s="1"/>
  <c r="L34" i="2" s="1"/>
  <c r="I13" i="2"/>
  <c r="Q13" i="2" s="1"/>
  <c r="I48" i="2" s="1"/>
  <c r="N13" i="2"/>
  <c r="H48" i="2" s="1"/>
  <c r="I21" i="2"/>
  <c r="F62" i="2" s="1"/>
  <c r="Q20" i="2"/>
  <c r="I61" i="2" s="1"/>
  <c r="I11" i="2"/>
  <c r="Q11" i="2" s="1"/>
  <c r="I46" i="2" s="1"/>
  <c r="I19" i="2"/>
  <c r="N19" i="2" s="1"/>
  <c r="H60" i="2" s="1"/>
  <c r="S20" i="1"/>
  <c r="AA24" i="4"/>
  <c r="R64" i="4"/>
  <c r="I24" i="4"/>
  <c r="X24" i="4"/>
  <c r="U24" i="4"/>
  <c r="P64" i="4" s="1"/>
  <c r="R24" i="4"/>
  <c r="O64" i="4" s="1"/>
  <c r="O24" i="4"/>
  <c r="N64" i="4" s="1"/>
  <c r="L24" i="4"/>
  <c r="M64" i="4" s="1"/>
  <c r="G24" i="4"/>
  <c r="E64" i="4" s="1"/>
  <c r="E24" i="4"/>
  <c r="D64" i="4" s="1"/>
  <c r="AA23" i="4"/>
  <c r="R63" i="4" s="1"/>
  <c r="I23" i="4"/>
  <c r="K23" i="4" s="1"/>
  <c r="N23" i="4" s="1"/>
  <c r="H63" i="4" s="1"/>
  <c r="X23" i="4"/>
  <c r="Q63" i="4"/>
  <c r="U23" i="4"/>
  <c r="P63" i="4" s="1"/>
  <c r="R23" i="4"/>
  <c r="O63" i="4"/>
  <c r="O23" i="4"/>
  <c r="N63" i="4" s="1"/>
  <c r="L23" i="4"/>
  <c r="M63" i="4"/>
  <c r="G23" i="4"/>
  <c r="E63" i="4" s="1"/>
  <c r="E23" i="4"/>
  <c r="D63" i="4" s="1"/>
  <c r="AA22" i="4"/>
  <c r="R62" i="4" s="1"/>
  <c r="I22" i="4"/>
  <c r="X22" i="4"/>
  <c r="Q62" i="4" s="1"/>
  <c r="U22" i="4"/>
  <c r="P62" i="4"/>
  <c r="R22" i="4"/>
  <c r="O62" i="4" s="1"/>
  <c r="O22" i="4"/>
  <c r="N62" i="4" s="1"/>
  <c r="L22" i="4"/>
  <c r="M62" i="4" s="1"/>
  <c r="G22" i="4"/>
  <c r="E62" i="4" s="1"/>
  <c r="E22" i="4"/>
  <c r="D62" i="4" s="1"/>
  <c r="AA21" i="4"/>
  <c r="R61" i="4" s="1"/>
  <c r="I21" i="4"/>
  <c r="F61" i="4" s="1"/>
  <c r="X21" i="4"/>
  <c r="Q61" i="4" s="1"/>
  <c r="U21" i="4"/>
  <c r="P61" i="4" s="1"/>
  <c r="R21" i="4"/>
  <c r="O61" i="4" s="1"/>
  <c r="O21" i="4"/>
  <c r="N61" i="4" s="1"/>
  <c r="L21" i="4"/>
  <c r="G21" i="4"/>
  <c r="E61" i="4" s="1"/>
  <c r="E21" i="4"/>
  <c r="D61" i="4" s="1"/>
  <c r="AA20" i="4"/>
  <c r="R60" i="4" s="1"/>
  <c r="I20" i="4"/>
  <c r="F60" i="4" s="1"/>
  <c r="X20" i="4"/>
  <c r="Q60" i="4" s="1"/>
  <c r="U20" i="4"/>
  <c r="P60" i="4" s="1"/>
  <c r="R20" i="4"/>
  <c r="O60" i="4"/>
  <c r="O20" i="4"/>
  <c r="N60" i="4" s="1"/>
  <c r="L20" i="4"/>
  <c r="M60" i="4"/>
  <c r="G20" i="4"/>
  <c r="E60" i="4" s="1"/>
  <c r="E20" i="4"/>
  <c r="D60" i="4" s="1"/>
  <c r="AA19" i="4"/>
  <c r="R59" i="4" s="1"/>
  <c r="I19" i="4"/>
  <c r="K19" i="4" s="1"/>
  <c r="N19" i="4" s="1"/>
  <c r="X19" i="4"/>
  <c r="Q59" i="4" s="1"/>
  <c r="U19" i="4"/>
  <c r="P59" i="4"/>
  <c r="R19" i="4"/>
  <c r="O59" i="4" s="1"/>
  <c r="O19" i="4"/>
  <c r="N59" i="4" s="1"/>
  <c r="L19" i="4"/>
  <c r="M59" i="4" s="1"/>
  <c r="G19" i="4"/>
  <c r="E59" i="4" s="1"/>
  <c r="E19" i="4"/>
  <c r="D59" i="4" s="1"/>
  <c r="AA18" i="4"/>
  <c r="R58" i="4" s="1"/>
  <c r="I18" i="4"/>
  <c r="F58" i="4"/>
  <c r="X18" i="4"/>
  <c r="U18" i="4"/>
  <c r="P58" i="4"/>
  <c r="R18" i="4"/>
  <c r="O58" i="4" s="1"/>
  <c r="O18" i="4"/>
  <c r="N58" i="4" s="1"/>
  <c r="L18" i="4"/>
  <c r="M58" i="4" s="1"/>
  <c r="G18" i="4"/>
  <c r="E58" i="4"/>
  <c r="E18" i="4"/>
  <c r="D58" i="4" s="1"/>
  <c r="AA17" i="4"/>
  <c r="R57" i="4" s="1"/>
  <c r="I17" i="4"/>
  <c r="F57" i="4"/>
  <c r="X17" i="4"/>
  <c r="Q57" i="4" s="1"/>
  <c r="U17" i="4"/>
  <c r="P57" i="4"/>
  <c r="R17" i="4"/>
  <c r="O57" i="4" s="1"/>
  <c r="O17" i="4"/>
  <c r="N57" i="4" s="1"/>
  <c r="L17" i="4"/>
  <c r="M57" i="4" s="1"/>
  <c r="G17" i="4"/>
  <c r="E57" i="4" s="1"/>
  <c r="E17" i="4"/>
  <c r="D57" i="4" s="1"/>
  <c r="AA16" i="4"/>
  <c r="R56" i="4" s="1"/>
  <c r="I16" i="4"/>
  <c r="K16" i="4" s="1"/>
  <c r="G56" i="4" s="1"/>
  <c r="N16" i="4"/>
  <c r="H56" i="4" s="1"/>
  <c r="X16" i="4"/>
  <c r="Q56" i="4"/>
  <c r="U16" i="4"/>
  <c r="P56" i="4" s="1"/>
  <c r="R16" i="4"/>
  <c r="O56" i="4" s="1"/>
  <c r="O16" i="4"/>
  <c r="N56" i="4" s="1"/>
  <c r="L16" i="4"/>
  <c r="M56" i="4" s="1"/>
  <c r="G16" i="4"/>
  <c r="E56" i="4"/>
  <c r="E16" i="4"/>
  <c r="D56" i="4" s="1"/>
  <c r="AA15" i="4"/>
  <c r="R49" i="4"/>
  <c r="I15" i="4"/>
  <c r="X15" i="4"/>
  <c r="Q49" i="4" s="1"/>
  <c r="U15" i="4"/>
  <c r="P49" i="4" s="1"/>
  <c r="R15" i="4"/>
  <c r="O49" i="4" s="1"/>
  <c r="O15" i="4"/>
  <c r="N49" i="4" s="1"/>
  <c r="L15" i="4"/>
  <c r="M49" i="4"/>
  <c r="G15" i="4"/>
  <c r="E49" i="4" s="1"/>
  <c r="E15" i="4"/>
  <c r="D49" i="4" s="1"/>
  <c r="AA14" i="4"/>
  <c r="R48" i="4"/>
  <c r="I14" i="4"/>
  <c r="F48" i="4" s="1"/>
  <c r="X14" i="4"/>
  <c r="Q48" i="4"/>
  <c r="U14" i="4"/>
  <c r="P48" i="4" s="1"/>
  <c r="R14" i="4"/>
  <c r="O48" i="4" s="1"/>
  <c r="O14" i="4"/>
  <c r="L14" i="4"/>
  <c r="M48" i="4" s="1"/>
  <c r="G14" i="4"/>
  <c r="E48" i="4" s="1"/>
  <c r="E14" i="4"/>
  <c r="D48" i="4" s="1"/>
  <c r="AA13" i="4"/>
  <c r="I13" i="4"/>
  <c r="F50" i="4"/>
  <c r="X13" i="4"/>
  <c r="Q47" i="4" s="1"/>
  <c r="U13" i="4"/>
  <c r="P47" i="4"/>
  <c r="R13" i="4"/>
  <c r="O13" i="4"/>
  <c r="N47" i="4" s="1"/>
  <c r="L13" i="4"/>
  <c r="M47" i="4" s="1"/>
  <c r="G13" i="4"/>
  <c r="E47" i="4" s="1"/>
  <c r="E13" i="4"/>
  <c r="D47" i="4"/>
  <c r="AA12" i="4"/>
  <c r="R46" i="4" s="1"/>
  <c r="I12" i="4"/>
  <c r="K12" i="4"/>
  <c r="X12" i="4"/>
  <c r="Q46" i="4" s="1"/>
  <c r="U12" i="4"/>
  <c r="R12" i="4"/>
  <c r="O46" i="4" s="1"/>
  <c r="O12" i="4"/>
  <c r="N46" i="4"/>
  <c r="L12" i="4"/>
  <c r="M46" i="4" s="1"/>
  <c r="G12" i="4"/>
  <c r="E46" i="4" s="1"/>
  <c r="E12" i="4"/>
  <c r="D46" i="4" s="1"/>
  <c r="AA11" i="4"/>
  <c r="R45" i="4" s="1"/>
  <c r="I11" i="4"/>
  <c r="F45" i="4" s="1"/>
  <c r="X11" i="4"/>
  <c r="Q45" i="4" s="1"/>
  <c r="U11" i="4"/>
  <c r="P45" i="4" s="1"/>
  <c r="R11" i="4"/>
  <c r="O45" i="4" s="1"/>
  <c r="O11" i="4"/>
  <c r="N45" i="4" s="1"/>
  <c r="L11" i="4"/>
  <c r="M45" i="4"/>
  <c r="G11" i="4"/>
  <c r="E45" i="4"/>
  <c r="E11" i="4"/>
  <c r="D45" i="4" s="1"/>
  <c r="AA10" i="4"/>
  <c r="R38" i="4"/>
  <c r="I10" i="4"/>
  <c r="K10" i="4" s="1"/>
  <c r="G38" i="4" s="1"/>
  <c r="X10" i="4"/>
  <c r="Q38" i="4" s="1"/>
  <c r="U10" i="4"/>
  <c r="P38" i="4" s="1"/>
  <c r="R10" i="4"/>
  <c r="O38" i="4" s="1"/>
  <c r="O10" i="4"/>
  <c r="N38" i="4"/>
  <c r="L10" i="4"/>
  <c r="M38" i="4" s="1"/>
  <c r="G10" i="4"/>
  <c r="E38" i="4" s="1"/>
  <c r="E10" i="4"/>
  <c r="D38" i="4" s="1"/>
  <c r="AA9" i="4"/>
  <c r="R37" i="4" s="1"/>
  <c r="I9" i="4"/>
  <c r="K9" i="4" s="1"/>
  <c r="X9" i="4"/>
  <c r="Q37" i="4" s="1"/>
  <c r="U9" i="4"/>
  <c r="P37" i="4" s="1"/>
  <c r="R9" i="4"/>
  <c r="O37" i="4" s="1"/>
  <c r="O9" i="4"/>
  <c r="N37" i="4" s="1"/>
  <c r="L9" i="4"/>
  <c r="M37" i="4"/>
  <c r="G9" i="4"/>
  <c r="E37" i="4" s="1"/>
  <c r="E9" i="4"/>
  <c r="D37" i="4" s="1"/>
  <c r="AA8" i="4"/>
  <c r="R36" i="4" s="1"/>
  <c r="I8" i="4"/>
  <c r="K8" i="4" s="1"/>
  <c r="X8" i="4"/>
  <c r="Q36" i="4" s="1"/>
  <c r="U8" i="4"/>
  <c r="P36" i="4"/>
  <c r="R8" i="4"/>
  <c r="O8" i="4"/>
  <c r="N36" i="4" s="1"/>
  <c r="L8" i="4"/>
  <c r="M36" i="4" s="1"/>
  <c r="G8" i="4"/>
  <c r="E36" i="4" s="1"/>
  <c r="E8" i="4"/>
  <c r="D36" i="4" s="1"/>
  <c r="AA7" i="4"/>
  <c r="R35" i="4" s="1"/>
  <c r="I7" i="4"/>
  <c r="K7" i="4" s="1"/>
  <c r="X7" i="4"/>
  <c r="Q35" i="4"/>
  <c r="U7" i="4"/>
  <c r="P35" i="4" s="1"/>
  <c r="R7" i="4"/>
  <c r="O35" i="4" s="1"/>
  <c r="O7" i="4"/>
  <c r="N35" i="4" s="1"/>
  <c r="L7" i="4"/>
  <c r="M35" i="4"/>
  <c r="G7" i="4"/>
  <c r="E35" i="4" s="1"/>
  <c r="E7" i="4"/>
  <c r="D35" i="4"/>
  <c r="AA6" i="4"/>
  <c r="R34" i="4"/>
  <c r="I6" i="4"/>
  <c r="F34" i="4" s="1"/>
  <c r="X6" i="4"/>
  <c r="Q34" i="4"/>
  <c r="U6" i="4"/>
  <c r="P34" i="4" s="1"/>
  <c r="R6" i="4"/>
  <c r="O34" i="4" s="1"/>
  <c r="O6" i="4"/>
  <c r="N34" i="4" s="1"/>
  <c r="L6" i="4"/>
  <c r="G6" i="4"/>
  <c r="E34" i="4" s="1"/>
  <c r="E6" i="4"/>
  <c r="D34" i="4"/>
  <c r="AA5" i="4"/>
  <c r="R33" i="4"/>
  <c r="I5" i="4"/>
  <c r="K5" i="4" s="1"/>
  <c r="X5" i="4"/>
  <c r="Q33" i="4"/>
  <c r="U5" i="4"/>
  <c r="P33" i="4" s="1"/>
  <c r="R5" i="4"/>
  <c r="O33" i="4"/>
  <c r="O5" i="4"/>
  <c r="N33" i="4" s="1"/>
  <c r="L5" i="4"/>
  <c r="M33" i="4" s="1"/>
  <c r="G5" i="4"/>
  <c r="E33" i="4" s="1"/>
  <c r="E5" i="4"/>
  <c r="D33" i="4"/>
  <c r="AA4" i="4"/>
  <c r="R29" i="4" s="1"/>
  <c r="I4" i="4"/>
  <c r="K4" i="4" s="1"/>
  <c r="X4" i="4"/>
  <c r="Q29" i="4" s="1"/>
  <c r="U4" i="4"/>
  <c r="P29" i="4" s="1"/>
  <c r="R4" i="4"/>
  <c r="O4" i="4"/>
  <c r="N29" i="4" s="1"/>
  <c r="L4" i="4"/>
  <c r="M29" i="4" s="1"/>
  <c r="G4" i="4"/>
  <c r="E29" i="4" s="1"/>
  <c r="E4" i="4"/>
  <c r="D29" i="4" s="1"/>
  <c r="Y81" i="19"/>
  <c r="AF31" i="19"/>
  <c r="AF32" i="19"/>
  <c r="AF36" i="19" s="1"/>
  <c r="AF34" i="19"/>
  <c r="AF35" i="19"/>
  <c r="AG31" i="19"/>
  <c r="AG34" i="19"/>
  <c r="AG35" i="19"/>
  <c r="AG32" i="19"/>
  <c r="AG36" i="19"/>
  <c r="B41" i="2"/>
  <c r="B31" i="2"/>
  <c r="B66" i="4"/>
  <c r="O30" i="4"/>
  <c r="Q65" i="4"/>
  <c r="B40" i="4"/>
  <c r="Q39" i="18"/>
  <c r="Y86" i="18"/>
  <c r="AO84" i="18"/>
  <c r="R66" i="2"/>
  <c r="B67" i="2"/>
  <c r="M58" i="2"/>
  <c r="Q39" i="1"/>
  <c r="T84" i="1"/>
  <c r="M66" i="2"/>
  <c r="N66" i="2"/>
  <c r="O66" i="2"/>
  <c r="P66" i="2"/>
  <c r="Q66" i="2"/>
  <c r="AG31" i="1"/>
  <c r="AH31" i="1"/>
  <c r="AG34" i="1"/>
  <c r="AG35" i="1"/>
  <c r="AH34" i="1"/>
  <c r="AH35" i="1"/>
  <c r="AG32" i="1"/>
  <c r="AH32" i="1"/>
  <c r="N58" i="2"/>
  <c r="N65" i="2"/>
  <c r="M61" i="2"/>
  <c r="O62" i="2"/>
  <c r="Q46" i="2"/>
  <c r="P46" i="2"/>
  <c r="Q34" i="2"/>
  <c r="M34" i="2"/>
  <c r="O35" i="2"/>
  <c r="O30" i="2"/>
  <c r="C65" i="2"/>
  <c r="E61" i="2"/>
  <c r="C64" i="2"/>
  <c r="C63" i="2"/>
  <c r="C62" i="2"/>
  <c r="C61" i="2"/>
  <c r="C60" i="2"/>
  <c r="C59" i="2"/>
  <c r="C58" i="2"/>
  <c r="C57" i="2"/>
  <c r="F48" i="2"/>
  <c r="C50" i="2"/>
  <c r="C49" i="2"/>
  <c r="C48" i="2"/>
  <c r="C47" i="2"/>
  <c r="C46" i="2"/>
  <c r="E35" i="2"/>
  <c r="C39" i="2"/>
  <c r="C38" i="2"/>
  <c r="C37" i="2"/>
  <c r="C36" i="2"/>
  <c r="C35" i="2"/>
  <c r="C34" i="2"/>
  <c r="C30" i="2"/>
  <c r="Q64" i="4"/>
  <c r="M61" i="4"/>
  <c r="Q58" i="4"/>
  <c r="N48" i="4"/>
  <c r="R47" i="4"/>
  <c r="O47" i="4"/>
  <c r="P46" i="4"/>
  <c r="O36" i="4"/>
  <c r="M34" i="4"/>
  <c r="O29" i="4"/>
  <c r="B30" i="4"/>
  <c r="C64" i="4"/>
  <c r="C63" i="4"/>
  <c r="C62" i="4"/>
  <c r="C61" i="4"/>
  <c r="C60" i="4"/>
  <c r="C59" i="4"/>
  <c r="C58" i="4"/>
  <c r="C57" i="4"/>
  <c r="C56" i="4"/>
  <c r="C49" i="4"/>
  <c r="C48" i="4"/>
  <c r="C47" i="4"/>
  <c r="C46" i="4"/>
  <c r="C45" i="4"/>
  <c r="C38" i="4"/>
  <c r="C37" i="4"/>
  <c r="C36" i="4"/>
  <c r="C35" i="4"/>
  <c r="C34" i="4"/>
  <c r="C33" i="4"/>
  <c r="C29" i="4"/>
  <c r="O50" i="4"/>
  <c r="O39" i="4"/>
  <c r="M39" i="4"/>
  <c r="AH36" i="1"/>
  <c r="N50" i="4"/>
  <c r="R50" i="4"/>
  <c r="N30" i="4"/>
  <c r="P30" i="4"/>
  <c r="K29" i="18"/>
  <c r="M38" i="18"/>
  <c r="T23" i="2"/>
  <c r="J64" i="2" s="1"/>
  <c r="W19" i="2"/>
  <c r="K60" i="2" s="1"/>
  <c r="Q30" i="4"/>
  <c r="M30" i="4"/>
  <c r="P65" i="4"/>
  <c r="N39" i="4"/>
  <c r="Q21" i="2"/>
  <c r="I62" i="2" s="1"/>
  <c r="W5" i="2"/>
  <c r="K34" i="2"/>
  <c r="M50" i="4"/>
  <c r="T20" i="2"/>
  <c r="J61" i="2"/>
  <c r="N20" i="2"/>
  <c r="H61" i="2" s="1"/>
  <c r="C83" i="2"/>
  <c r="AA25" i="2"/>
  <c r="E83" i="2" s="1"/>
  <c r="Z7" i="2"/>
  <c r="L36" i="2" s="1"/>
  <c r="F56" i="4"/>
  <c r="O65" i="4"/>
  <c r="M65" i="4"/>
  <c r="AF36" i="18"/>
  <c r="Z20" i="2"/>
  <c r="L61" i="2"/>
  <c r="AL82" i="1"/>
  <c r="R65" i="4"/>
  <c r="L65" i="4"/>
  <c r="G65" i="4"/>
  <c r="F30" i="4"/>
  <c r="H65" i="4"/>
  <c r="N65" i="4"/>
  <c r="K65" i="4"/>
  <c r="E65" i="4"/>
  <c r="J65" i="4"/>
  <c r="I50" i="4"/>
  <c r="E50" i="4"/>
  <c r="I30" i="4"/>
  <c r="E30" i="4"/>
  <c r="H30" i="4"/>
  <c r="L30" i="4"/>
  <c r="R39" i="4"/>
  <c r="P39" i="4"/>
  <c r="R30" i="4"/>
  <c r="P50" i="4"/>
  <c r="Q39" i="4"/>
  <c r="Q50" i="4"/>
  <c r="L50" i="4"/>
  <c r="H50" i="4"/>
  <c r="J39" i="4"/>
  <c r="Q35" i="18"/>
  <c r="Q37" i="18"/>
  <c r="Q22" i="18"/>
  <c r="T62" i="18" s="1"/>
  <c r="F46" i="4"/>
  <c r="F35" i="4"/>
  <c r="K6" i="4"/>
  <c r="N6" i="4" s="1"/>
  <c r="G34" i="4"/>
  <c r="F36" i="4"/>
  <c r="K17" i="4"/>
  <c r="G57" i="4" s="1"/>
  <c r="F29" i="4"/>
  <c r="G63" i="4"/>
  <c r="F38" i="4"/>
  <c r="F63" i="4"/>
  <c r="F33" i="4"/>
  <c r="F37" i="4"/>
  <c r="K18" i="4"/>
  <c r="N18" i="4" s="1"/>
  <c r="H58" i="4" s="1"/>
  <c r="C82" i="2"/>
  <c r="F38" i="2"/>
  <c r="W21" i="2"/>
  <c r="K62" i="2" s="1"/>
  <c r="N9" i="2"/>
  <c r="H38" i="2" s="1"/>
  <c r="F63" i="2"/>
  <c r="N21" i="2"/>
  <c r="H62" i="2" s="1"/>
  <c r="T21" i="2"/>
  <c r="J62" i="2" s="1"/>
  <c r="Q22" i="2"/>
  <c r="I63" i="2"/>
  <c r="N22" i="2"/>
  <c r="H63" i="2"/>
  <c r="N5" i="2"/>
  <c r="H34" i="2" s="1"/>
  <c r="K5" i="2"/>
  <c r="G34" i="2" s="1"/>
  <c r="Q5" i="2"/>
  <c r="I34" i="2"/>
  <c r="W17" i="2"/>
  <c r="K58" i="2" s="1"/>
  <c r="F58" i="2"/>
  <c r="F34" i="2"/>
  <c r="K22" i="2"/>
  <c r="G63" i="2" s="1"/>
  <c r="T17" i="2"/>
  <c r="J58" i="2"/>
  <c r="K21" i="2"/>
  <c r="G62" i="2" s="1"/>
  <c r="F46" i="2"/>
  <c r="T11" i="2"/>
  <c r="J46" i="2"/>
  <c r="K6" i="2"/>
  <c r="G35" i="2" s="1"/>
  <c r="F37" i="2"/>
  <c r="Q8" i="2"/>
  <c r="I37" i="2" s="1"/>
  <c r="N7" i="2"/>
  <c r="H36" i="2" s="1"/>
  <c r="T7" i="2"/>
  <c r="J36" i="2" s="1"/>
  <c r="W16" i="2"/>
  <c r="K57" i="2" s="1"/>
  <c r="N16" i="2"/>
  <c r="H57" i="2" s="1"/>
  <c r="T16" i="2"/>
  <c r="J57" i="2" s="1"/>
  <c r="N15" i="2"/>
  <c r="H50" i="2" s="1"/>
  <c r="Q15" i="2"/>
  <c r="I50" i="2" s="1"/>
  <c r="W24" i="2"/>
  <c r="K65" i="2" s="1"/>
  <c r="Z24" i="2"/>
  <c r="L65" i="2" s="1"/>
  <c r="K24" i="2"/>
  <c r="G65" i="2" s="1"/>
  <c r="F65" i="2"/>
  <c r="W20" i="2"/>
  <c r="K61" i="2" s="1"/>
  <c r="K20" i="2"/>
  <c r="G61" i="2"/>
  <c r="F61" i="2"/>
  <c r="W14" i="2"/>
  <c r="K49" i="2" s="1"/>
  <c r="Q14" i="2"/>
  <c r="I49" i="2" s="1"/>
  <c r="U63" i="18"/>
  <c r="U55" i="18"/>
  <c r="S66" i="18"/>
  <c r="V50" i="18"/>
  <c r="S55" i="18"/>
  <c r="T64" i="18"/>
  <c r="S50" i="18"/>
  <c r="T60" i="18"/>
  <c r="S44" i="18"/>
  <c r="U61" i="18"/>
  <c r="V47" i="18"/>
  <c r="T56" i="18"/>
  <c r="T59" i="18"/>
  <c r="V56" i="18"/>
  <c r="T50" i="18"/>
  <c r="S58" i="18"/>
  <c r="T51" i="18"/>
  <c r="S52" i="18"/>
  <c r="V53" i="18"/>
  <c r="V61" i="18"/>
  <c r="S62" i="18"/>
  <c r="V64" i="18"/>
  <c r="V65" i="18"/>
  <c r="V57" i="18"/>
  <c r="S54" i="18"/>
  <c r="S46" i="18"/>
  <c r="S47" i="18"/>
  <c r="T53" i="18"/>
  <c r="V45" i="18"/>
  <c r="V66" i="18"/>
  <c r="V54" i="18"/>
  <c r="S45" i="18"/>
  <c r="U59" i="18"/>
  <c r="T44" i="18"/>
  <c r="U44" i="18"/>
  <c r="S56" i="18"/>
  <c r="V67" i="18"/>
  <c r="S67" i="18"/>
  <c r="M84" i="18"/>
  <c r="L46" i="18"/>
  <c r="K46" i="18" s="1"/>
  <c r="L50" i="18"/>
  <c r="L54" i="18"/>
  <c r="K54" i="18" s="1"/>
  <c r="L58" i="18"/>
  <c r="K58" i="18" s="1"/>
  <c r="L62" i="18"/>
  <c r="K62" i="18" s="1"/>
  <c r="Q38" i="18"/>
  <c r="L47" i="18"/>
  <c r="L51" i="18"/>
  <c r="K51" i="18" s="1"/>
  <c r="L55" i="18"/>
  <c r="L59" i="18"/>
  <c r="K59" i="18" s="1"/>
  <c r="L67" i="18"/>
  <c r="K67" i="18" s="1"/>
  <c r="O39" i="18"/>
  <c r="L61" i="18"/>
  <c r="K61" i="18" s="1"/>
  <c r="L44" i="18"/>
  <c r="K44" i="18" s="1"/>
  <c r="L48" i="18"/>
  <c r="K48" i="18" s="1"/>
  <c r="L52" i="18"/>
  <c r="L56" i="18"/>
  <c r="K56" i="18" s="1"/>
  <c r="L60" i="18"/>
  <c r="L66" i="18"/>
  <c r="K66" i="18" s="1"/>
  <c r="L64" i="18"/>
  <c r="K64" i="18" s="1"/>
  <c r="L65" i="18"/>
  <c r="K65" i="18" s="1"/>
  <c r="M39" i="18"/>
  <c r="L45" i="18"/>
  <c r="K45" i="18" s="1"/>
  <c r="L49" i="18"/>
  <c r="K49" i="18" s="1"/>
  <c r="L53" i="18"/>
  <c r="L57" i="18"/>
  <c r="K57" i="18" s="1"/>
  <c r="L63" i="18"/>
  <c r="K63" i="18" s="1"/>
  <c r="N39" i="18"/>
  <c r="Q23" i="4"/>
  <c r="Q18" i="4"/>
  <c r="U60" i="18" l="1"/>
  <c r="U43" i="18"/>
  <c r="U65" i="18"/>
  <c r="V48" i="18"/>
  <c r="U50" i="18"/>
  <c r="V43" i="18"/>
  <c r="U57" i="18"/>
  <c r="V63" i="18"/>
  <c r="T55" i="18"/>
  <c r="T47" i="18"/>
  <c r="U58" i="18"/>
  <c r="U53" i="18"/>
  <c r="S61" i="18"/>
  <c r="AE36" i="18"/>
  <c r="T45" i="18"/>
  <c r="T58" i="18"/>
  <c r="S63" i="18"/>
  <c r="S49" i="18"/>
  <c r="U52" i="18"/>
  <c r="V58" i="18"/>
  <c r="T49" i="18"/>
  <c r="U62" i="18"/>
  <c r="W62" i="18" s="1"/>
  <c r="V60" i="18"/>
  <c r="T52" i="18"/>
  <c r="U48" i="18"/>
  <c r="S65" i="18"/>
  <c r="U66" i="18"/>
  <c r="T43" i="18"/>
  <c r="W43" i="18" s="1"/>
  <c r="V62" i="18"/>
  <c r="V52" i="18"/>
  <c r="S53" i="18"/>
  <c r="V51" i="18"/>
  <c r="U47" i="18"/>
  <c r="S48" i="18"/>
  <c r="T54" i="18"/>
  <c r="V46" i="18"/>
  <c r="S43" i="18"/>
  <c r="S64" i="18"/>
  <c r="AG36" i="1"/>
  <c r="L66" i="2"/>
  <c r="G66" i="2"/>
  <c r="K66" i="2"/>
  <c r="E66" i="2"/>
  <c r="I66" i="2"/>
  <c r="D66" i="2"/>
  <c r="O37" i="18"/>
  <c r="O38" i="18" s="1"/>
  <c r="P33" i="18"/>
  <c r="N9" i="4"/>
  <c r="G37" i="4"/>
  <c r="H59" i="4"/>
  <c r="Q19" i="4"/>
  <c r="T19" i="4" s="1"/>
  <c r="N36" i="18"/>
  <c r="G59" i="4"/>
  <c r="N33" i="18"/>
  <c r="F59" i="4"/>
  <c r="N17" i="4"/>
  <c r="H57" i="4" s="1"/>
  <c r="K21" i="4"/>
  <c r="Q16" i="4"/>
  <c r="K20" i="4"/>
  <c r="G60" i="4" s="1"/>
  <c r="P39" i="18"/>
  <c r="K14" i="4"/>
  <c r="I58" i="4"/>
  <c r="T18" i="4"/>
  <c r="I63" i="4"/>
  <c r="T23" i="4"/>
  <c r="Q6" i="4"/>
  <c r="H34" i="4"/>
  <c r="K11" i="4"/>
  <c r="F64" i="4"/>
  <c r="K24" i="4"/>
  <c r="P35" i="18"/>
  <c r="N35" i="18"/>
  <c r="P34" i="18"/>
  <c r="G35" i="4"/>
  <c r="N7" i="4"/>
  <c r="G46" i="4"/>
  <c r="N12" i="4"/>
  <c r="T16" i="4"/>
  <c r="I56" i="4"/>
  <c r="K22" i="4"/>
  <c r="F62" i="4"/>
  <c r="G36" i="4"/>
  <c r="N8" i="4"/>
  <c r="Q17" i="4"/>
  <c r="F47" i="4"/>
  <c r="K13" i="4"/>
  <c r="K15" i="4"/>
  <c r="F49" i="4"/>
  <c r="P36" i="18"/>
  <c r="I59" i="4"/>
  <c r="G58" i="4"/>
  <c r="G29" i="4"/>
  <c r="N4" i="4"/>
  <c r="N10" i="4"/>
  <c r="G33" i="4"/>
  <c r="N5" i="4"/>
  <c r="Z25" i="2"/>
  <c r="D83" i="2" s="1"/>
  <c r="Q25" i="2"/>
  <c r="D80" i="2" s="1"/>
  <c r="D77" i="2"/>
  <c r="K23" i="2"/>
  <c r="G64" i="2" s="1"/>
  <c r="N23" i="2"/>
  <c r="H64" i="2" s="1"/>
  <c r="W22" i="2"/>
  <c r="K63" i="2" s="1"/>
  <c r="T22" i="2"/>
  <c r="J63" i="2" s="1"/>
  <c r="Z21" i="2"/>
  <c r="L62" i="2" s="1"/>
  <c r="K18" i="2"/>
  <c r="G59" i="2" s="1"/>
  <c r="Z18" i="2"/>
  <c r="L59" i="2" s="1"/>
  <c r="T18" i="2"/>
  <c r="J59" i="2" s="1"/>
  <c r="F59" i="2"/>
  <c r="N18" i="2"/>
  <c r="H59" i="2" s="1"/>
  <c r="W18" i="2"/>
  <c r="K59" i="2" s="1"/>
  <c r="N17" i="2"/>
  <c r="H58" i="2" s="1"/>
  <c r="F57" i="2"/>
  <c r="Q16" i="2"/>
  <c r="I57" i="2" s="1"/>
  <c r="K16" i="2"/>
  <c r="G57" i="2" s="1"/>
  <c r="Q7" i="2"/>
  <c r="I36" i="2" s="1"/>
  <c r="W7" i="2"/>
  <c r="K36" i="2" s="1"/>
  <c r="K7" i="2"/>
  <c r="G36" i="2" s="1"/>
  <c r="W8" i="2"/>
  <c r="K37" i="2" s="1"/>
  <c r="K8" i="2"/>
  <c r="G37" i="2" s="1"/>
  <c r="Z15" i="2"/>
  <c r="L50" i="2" s="1"/>
  <c r="K15" i="2"/>
  <c r="G50" i="2" s="1"/>
  <c r="N8" i="2"/>
  <c r="H37" i="2" s="1"/>
  <c r="K13" i="2"/>
  <c r="G48" i="2" s="1"/>
  <c r="Z13" i="2"/>
  <c r="L48" i="2" s="1"/>
  <c r="F50" i="2"/>
  <c r="Z8" i="2"/>
  <c r="L37" i="2" s="1"/>
  <c r="F39" i="2"/>
  <c r="W13" i="2"/>
  <c r="K48" i="2" s="1"/>
  <c r="T13" i="2"/>
  <c r="J48" i="2" s="1"/>
  <c r="N14" i="2"/>
  <c r="H49" i="2" s="1"/>
  <c r="F49" i="2"/>
  <c r="T14" i="2"/>
  <c r="J49" i="2" s="1"/>
  <c r="Z14" i="2"/>
  <c r="L49" i="2" s="1"/>
  <c r="N11" i="2"/>
  <c r="H46" i="2" s="1"/>
  <c r="W11" i="2"/>
  <c r="K46" i="2" s="1"/>
  <c r="K11" i="2"/>
  <c r="G46" i="2" s="1"/>
  <c r="Z11" i="2"/>
  <c r="L46" i="2" s="1"/>
  <c r="K10" i="2"/>
  <c r="G39" i="2" s="1"/>
  <c r="K9" i="2"/>
  <c r="G38" i="2" s="1"/>
  <c r="O37" i="1"/>
  <c r="O38" i="1" s="1"/>
  <c r="T5" i="2"/>
  <c r="J34" i="2" s="1"/>
  <c r="F30" i="2"/>
  <c r="P36" i="19"/>
  <c r="Q36" i="19" s="1"/>
  <c r="H27" i="19" s="1"/>
  <c r="K25" i="2"/>
  <c r="D78" i="2" s="1"/>
  <c r="N25" i="2"/>
  <c r="D79" i="2" s="1"/>
  <c r="W25" i="2"/>
  <c r="D82" i="2" s="1"/>
  <c r="T24" i="2"/>
  <c r="J65" i="2" s="1"/>
  <c r="N24" i="2"/>
  <c r="H65" i="2" s="1"/>
  <c r="F64" i="2"/>
  <c r="W23" i="2"/>
  <c r="K64" i="2" s="1"/>
  <c r="Z23" i="2"/>
  <c r="L64" i="2" s="1"/>
  <c r="Q19" i="2"/>
  <c r="I60" i="2" s="1"/>
  <c r="F60" i="2"/>
  <c r="T19" i="2"/>
  <c r="J60" i="2" s="1"/>
  <c r="K19" i="2"/>
  <c r="G60" i="2" s="1"/>
  <c r="Z19" i="2"/>
  <c r="L60" i="2" s="1"/>
  <c r="K17" i="2"/>
  <c r="G58" i="2" s="1"/>
  <c r="Z17" i="2"/>
  <c r="L58" i="2" s="1"/>
  <c r="T15" i="2"/>
  <c r="J50" i="2" s="1"/>
  <c r="T12" i="2"/>
  <c r="J47" i="2" s="1"/>
  <c r="K12" i="2"/>
  <c r="G47" i="2" s="1"/>
  <c r="F47" i="2"/>
  <c r="W12" i="2"/>
  <c r="K47" i="2" s="1"/>
  <c r="N12" i="2"/>
  <c r="H47" i="2" s="1"/>
  <c r="Q12" i="2"/>
  <c r="I47" i="2" s="1"/>
  <c r="M37" i="19"/>
  <c r="K29" i="19" s="1"/>
  <c r="Z10" i="2"/>
  <c r="L39" i="2" s="1"/>
  <c r="Q10" i="2"/>
  <c r="I39" i="2" s="1"/>
  <c r="N10" i="2"/>
  <c r="H39" i="2" s="1"/>
  <c r="T10" i="2"/>
  <c r="J39" i="2" s="1"/>
  <c r="Z9" i="2"/>
  <c r="L38" i="2" s="1"/>
  <c r="T9" i="2"/>
  <c r="J38" i="2" s="1"/>
  <c r="N6" i="2"/>
  <c r="H35" i="2" s="1"/>
  <c r="F35" i="2"/>
  <c r="W6" i="2"/>
  <c r="K35" i="2" s="1"/>
  <c r="Q6" i="2"/>
  <c r="I35" i="2" s="1"/>
  <c r="Z6" i="2"/>
  <c r="L35" i="2" s="1"/>
  <c r="M37" i="1"/>
  <c r="K26" i="1" s="1"/>
  <c r="Q35" i="1" s="1"/>
  <c r="Q4" i="2"/>
  <c r="I30" i="2" s="1"/>
  <c r="T4" i="2"/>
  <c r="J30" i="2" s="1"/>
  <c r="Z4" i="2"/>
  <c r="L30" i="2" s="1"/>
  <c r="W4" i="2"/>
  <c r="K30" i="2" s="1"/>
  <c r="K4" i="2"/>
  <c r="G30" i="2" s="1"/>
  <c r="M40" i="2"/>
  <c r="I40" i="2"/>
  <c r="G40" i="2"/>
  <c r="L31" i="2"/>
  <c r="R40" i="2"/>
  <c r="N40" i="2"/>
  <c r="J66" i="2"/>
  <c r="J40" i="2"/>
  <c r="E40" i="2"/>
  <c r="D31" i="2"/>
  <c r="P40" i="2"/>
  <c r="O40" i="2"/>
  <c r="M31" i="2"/>
  <c r="K40" i="2"/>
  <c r="F40" i="2"/>
  <c r="K31" i="2"/>
  <c r="W50" i="18"/>
  <c r="M65" i="18"/>
  <c r="AB65" i="18" s="1"/>
  <c r="N65" i="18" s="1"/>
  <c r="AC65" i="18" s="1"/>
  <c r="O65" i="18" s="1"/>
  <c r="K52" i="18"/>
  <c r="K60" i="18"/>
  <c r="K47" i="18"/>
  <c r="M64" i="18"/>
  <c r="K53" i="18"/>
  <c r="K50" i="18"/>
  <c r="K43" i="18"/>
  <c r="M43" i="18"/>
  <c r="L68" i="18"/>
  <c r="K55" i="18"/>
  <c r="U54" i="18"/>
  <c r="T67" i="18"/>
  <c r="U45" i="18"/>
  <c r="V49" i="18"/>
  <c r="S57" i="18"/>
  <c r="T63" i="18"/>
  <c r="T48" i="18"/>
  <c r="V59" i="18"/>
  <c r="U46" i="18"/>
  <c r="U49" i="18"/>
  <c r="S59" i="18"/>
  <c r="U64" i="18"/>
  <c r="V44" i="18"/>
  <c r="S60" i="18"/>
  <c r="S51" i="18"/>
  <c r="T66" i="18"/>
  <c r="U51" i="18"/>
  <c r="T65" i="18"/>
  <c r="T61" i="18"/>
  <c r="U67" i="18"/>
  <c r="T57" i="18"/>
  <c r="U56" i="18"/>
  <c r="W56" i="18" s="1"/>
  <c r="V55" i="18"/>
  <c r="T46" i="18"/>
  <c r="O37" i="19"/>
  <c r="O38" i="19" s="1"/>
  <c r="N36" i="1"/>
  <c r="I51" i="2"/>
  <c r="M51" i="2"/>
  <c r="Q51" i="2"/>
  <c r="E51" i="2"/>
  <c r="H51" i="2"/>
  <c r="L51" i="2"/>
  <c r="P51" i="2"/>
  <c r="K51" i="2"/>
  <c r="F51" i="2"/>
  <c r="N51" i="2"/>
  <c r="D51" i="2"/>
  <c r="J51" i="2"/>
  <c r="R51" i="2"/>
  <c r="P31" i="2"/>
  <c r="F31" i="2"/>
  <c r="J31" i="2"/>
  <c r="O31" i="2"/>
  <c r="E31" i="2"/>
  <c r="I31" i="2"/>
  <c r="N31" i="2"/>
  <c r="R31" i="2"/>
  <c r="Q31" i="2"/>
  <c r="H31" i="2"/>
  <c r="L40" i="2"/>
  <c r="H40" i="2"/>
  <c r="W52" i="18" l="1"/>
  <c r="W58" i="18"/>
  <c r="W65" i="18"/>
  <c r="W63" i="18"/>
  <c r="W47" i="18"/>
  <c r="W53" i="18"/>
  <c r="W60" i="18"/>
  <c r="W66" i="18"/>
  <c r="W64" i="18"/>
  <c r="W55" i="18"/>
  <c r="W61" i="18"/>
  <c r="W48" i="18"/>
  <c r="W45" i="18"/>
  <c r="W54" i="18"/>
  <c r="O84" i="18"/>
  <c r="N37" i="18"/>
  <c r="N38" i="18" s="1"/>
  <c r="N20" i="4"/>
  <c r="H37" i="4"/>
  <c r="Q9" i="4"/>
  <c r="N14" i="4"/>
  <c r="G48" i="4"/>
  <c r="G61" i="4"/>
  <c r="N21" i="4"/>
  <c r="W19" i="4"/>
  <c r="J59" i="4"/>
  <c r="P37" i="18"/>
  <c r="P38" i="18" s="1"/>
  <c r="N84" i="18"/>
  <c r="H29" i="4"/>
  <c r="Q4" i="4"/>
  <c r="Q8" i="4"/>
  <c r="H36" i="4"/>
  <c r="J56" i="4"/>
  <c r="W16" i="4"/>
  <c r="J63" i="4"/>
  <c r="W23" i="4"/>
  <c r="Q12" i="4"/>
  <c r="H46" i="4"/>
  <c r="G45" i="4"/>
  <c r="N11" i="4"/>
  <c r="J58" i="4"/>
  <c r="W18" i="4"/>
  <c r="Q5" i="4"/>
  <c r="H33" i="4"/>
  <c r="G49" i="4"/>
  <c r="N15" i="4"/>
  <c r="I57" i="4"/>
  <c r="T17" i="4"/>
  <c r="Q7" i="4"/>
  <c r="H35" i="4"/>
  <c r="T6" i="4"/>
  <c r="I34" i="4"/>
  <c r="N13" i="4"/>
  <c r="G47" i="4"/>
  <c r="Q10" i="4"/>
  <c r="H38" i="4"/>
  <c r="N22" i="4"/>
  <c r="G62" i="4"/>
  <c r="N24" i="4"/>
  <c r="G64" i="4"/>
  <c r="H60" i="4"/>
  <c r="Q20" i="4"/>
  <c r="K26" i="19"/>
  <c r="Q33" i="19" s="1"/>
  <c r="P33" i="19" s="1"/>
  <c r="M38" i="19"/>
  <c r="K29" i="1"/>
  <c r="Q33" i="1"/>
  <c r="P33" i="1" s="1"/>
  <c r="Q34" i="1"/>
  <c r="P34" i="1" s="1"/>
  <c r="Q36" i="1"/>
  <c r="M38" i="1"/>
  <c r="N33" i="1"/>
  <c r="AD65" i="18"/>
  <c r="P65" i="18" s="1"/>
  <c r="AE65" i="18" s="1"/>
  <c r="K68" i="18"/>
  <c r="W51" i="18"/>
  <c r="W59" i="18"/>
  <c r="W49" i="18"/>
  <c r="W67" i="18"/>
  <c r="U68" i="18"/>
  <c r="W46" i="18"/>
  <c r="T68" i="18"/>
  <c r="M85" i="18"/>
  <c r="AB64" i="18"/>
  <c r="N64" i="18" s="1"/>
  <c r="AC64" i="18" s="1"/>
  <c r="O64" i="18" s="1"/>
  <c r="V68" i="18"/>
  <c r="W57" i="18"/>
  <c r="AB43" i="18"/>
  <c r="S68" i="18"/>
  <c r="W44" i="18"/>
  <c r="N34" i="19"/>
  <c r="N34" i="1"/>
  <c r="N33" i="19"/>
  <c r="N35" i="19"/>
  <c r="N35" i="1"/>
  <c r="P35" i="1"/>
  <c r="K59" i="4" l="1"/>
  <c r="Z19" i="4"/>
  <c r="L59" i="4" s="1"/>
  <c r="H48" i="4"/>
  <c r="Q14" i="4"/>
  <c r="Q21" i="4"/>
  <c r="H61" i="4"/>
  <c r="I37" i="4"/>
  <c r="T9" i="4"/>
  <c r="H62" i="4"/>
  <c r="Q22" i="4"/>
  <c r="T10" i="4"/>
  <c r="I38" i="4"/>
  <c r="J34" i="4"/>
  <c r="W6" i="4"/>
  <c r="I36" i="4"/>
  <c r="T8" i="4"/>
  <c r="Q15" i="4"/>
  <c r="H49" i="4"/>
  <c r="K58" i="4"/>
  <c r="Z18" i="4"/>
  <c r="L58" i="4" s="1"/>
  <c r="Z16" i="4"/>
  <c r="L56" i="4" s="1"/>
  <c r="K56" i="4"/>
  <c r="T4" i="4"/>
  <c r="I29" i="4"/>
  <c r="Q24" i="4"/>
  <c r="H64" i="4"/>
  <c r="H47" i="4"/>
  <c r="Q13" i="4"/>
  <c r="I35" i="4"/>
  <c r="T7" i="4"/>
  <c r="I33" i="4"/>
  <c r="T5" i="4"/>
  <c r="T12" i="4"/>
  <c r="I46" i="4"/>
  <c r="I60" i="4"/>
  <c r="T20" i="4"/>
  <c r="J57" i="4"/>
  <c r="W17" i="4"/>
  <c r="H45" i="4"/>
  <c r="Q11" i="4"/>
  <c r="K63" i="4"/>
  <c r="Z23" i="4"/>
  <c r="L63" i="4" s="1"/>
  <c r="P84" i="18"/>
  <c r="Q84" i="18" s="1"/>
  <c r="Q34" i="19"/>
  <c r="P34" i="19" s="1"/>
  <c r="Q35" i="19"/>
  <c r="P35" i="19" s="1"/>
  <c r="Q37" i="1"/>
  <c r="L43" i="1" s="1"/>
  <c r="K43" i="1" s="1"/>
  <c r="Q22" i="1"/>
  <c r="U48" i="1" s="1"/>
  <c r="P36" i="1"/>
  <c r="P37" i="1" s="1"/>
  <c r="P38" i="1" s="1"/>
  <c r="Q65" i="18"/>
  <c r="M44" i="18"/>
  <c r="N43" i="18"/>
  <c r="AD64" i="18"/>
  <c r="P64" i="18" s="1"/>
  <c r="AE64" i="18" s="1"/>
  <c r="W68" i="18"/>
  <c r="N37" i="1"/>
  <c r="N38" i="1" s="1"/>
  <c r="N37" i="19"/>
  <c r="T21" i="4" l="1"/>
  <c r="I61" i="4"/>
  <c r="J37" i="4"/>
  <c r="W9" i="4"/>
  <c r="T14" i="4"/>
  <c r="I48" i="4"/>
  <c r="W4" i="4"/>
  <c r="J29" i="4"/>
  <c r="J38" i="4"/>
  <c r="W10" i="4"/>
  <c r="Z17" i="4"/>
  <c r="L57" i="4" s="1"/>
  <c r="K57" i="4"/>
  <c r="J35" i="4"/>
  <c r="W7" i="4"/>
  <c r="W8" i="4"/>
  <c r="J36" i="4"/>
  <c r="Z6" i="4"/>
  <c r="L34" i="4" s="1"/>
  <c r="K34" i="4"/>
  <c r="T22" i="4"/>
  <c r="I62" i="4"/>
  <c r="W12" i="4"/>
  <c r="J46" i="4"/>
  <c r="T24" i="4"/>
  <c r="I64" i="4"/>
  <c r="I49" i="4"/>
  <c r="T15" i="4"/>
  <c r="I45" i="4"/>
  <c r="T11" i="4"/>
  <c r="J60" i="4"/>
  <c r="W20" i="4"/>
  <c r="W5" i="4"/>
  <c r="J33" i="4"/>
  <c r="I47" i="4"/>
  <c r="T13" i="4"/>
  <c r="L52" i="1"/>
  <c r="K52" i="1" s="1"/>
  <c r="L45" i="1"/>
  <c r="K45" i="1" s="1"/>
  <c r="L56" i="1"/>
  <c r="K56" i="1" s="1"/>
  <c r="P37" i="19"/>
  <c r="P38" i="19" s="1"/>
  <c r="L57" i="1"/>
  <c r="K57" i="1" s="1"/>
  <c r="Q22" i="19"/>
  <c r="U52" i="19" s="1"/>
  <c r="L54" i="1"/>
  <c r="K54" i="1" s="1"/>
  <c r="L59" i="1"/>
  <c r="K59" i="1" s="1"/>
  <c r="L62" i="1"/>
  <c r="K62" i="1" s="1"/>
  <c r="L47" i="1"/>
  <c r="K47" i="1" s="1"/>
  <c r="L65" i="1"/>
  <c r="K65" i="1" s="1"/>
  <c r="L53" i="1"/>
  <c r="K53" i="1" s="1"/>
  <c r="L63" i="1"/>
  <c r="K63" i="1" s="1"/>
  <c r="Q38" i="1"/>
  <c r="L64" i="1"/>
  <c r="K64" i="1" s="1"/>
  <c r="L58" i="1"/>
  <c r="K58" i="1" s="1"/>
  <c r="S51" i="1"/>
  <c r="U59" i="1"/>
  <c r="L46" i="1"/>
  <c r="K46" i="1" s="1"/>
  <c r="M82" i="1"/>
  <c r="M43" i="1" s="1"/>
  <c r="S43" i="1" s="1"/>
  <c r="O82" i="1"/>
  <c r="L55" i="1"/>
  <c r="K55" i="1" s="1"/>
  <c r="M39" i="1"/>
  <c r="L44" i="1"/>
  <c r="N39" i="1"/>
  <c r="O39" i="1"/>
  <c r="L49" i="1"/>
  <c r="K49" i="1" s="1"/>
  <c r="L51" i="1"/>
  <c r="K51" i="1" s="1"/>
  <c r="L50" i="1"/>
  <c r="K50" i="1" s="1"/>
  <c r="U58" i="1"/>
  <c r="U61" i="1"/>
  <c r="T51" i="1"/>
  <c r="L60" i="1"/>
  <c r="K60" i="1" s="1"/>
  <c r="L48" i="1"/>
  <c r="K48" i="1" s="1"/>
  <c r="L61" i="1"/>
  <c r="K61" i="1" s="1"/>
  <c r="U52" i="1"/>
  <c r="T56" i="1"/>
  <c r="V47" i="1"/>
  <c r="T57" i="1"/>
  <c r="U56" i="1"/>
  <c r="V57" i="1"/>
  <c r="V45" i="1"/>
  <c r="T45" i="1"/>
  <c r="S55" i="1"/>
  <c r="S63" i="1"/>
  <c r="V52" i="1"/>
  <c r="U55" i="1"/>
  <c r="V54" i="1"/>
  <c r="V61" i="1"/>
  <c r="U47" i="1"/>
  <c r="U50" i="1"/>
  <c r="V53" i="1"/>
  <c r="S64" i="1"/>
  <c r="V65" i="1"/>
  <c r="U51" i="1"/>
  <c r="U65" i="1"/>
  <c r="S56" i="1"/>
  <c r="V58" i="1"/>
  <c r="T64" i="1"/>
  <c r="S49" i="1"/>
  <c r="S50" i="1"/>
  <c r="S65" i="1"/>
  <c r="V46" i="1"/>
  <c r="V44" i="1"/>
  <c r="V63" i="1"/>
  <c r="T52" i="1"/>
  <c r="U53" i="1"/>
  <c r="T63" i="1"/>
  <c r="U57" i="1"/>
  <c r="V50" i="1"/>
  <c r="S62" i="1"/>
  <c r="T61" i="1"/>
  <c r="S53" i="1"/>
  <c r="S58" i="1"/>
  <c r="V48" i="1"/>
  <c r="T65" i="1"/>
  <c r="T44" i="1"/>
  <c r="S45" i="1"/>
  <c r="S61" i="1"/>
  <c r="T55" i="1"/>
  <c r="N82" i="1"/>
  <c r="V51" i="1"/>
  <c r="V62" i="1"/>
  <c r="T53" i="1"/>
  <c r="T59" i="1"/>
  <c r="S46" i="1"/>
  <c r="V59" i="1"/>
  <c r="T60" i="1"/>
  <c r="U45" i="1"/>
  <c r="U49" i="1"/>
  <c r="T58" i="1"/>
  <c r="S52" i="1"/>
  <c r="S60" i="1"/>
  <c r="U44" i="1"/>
  <c r="T49" i="1"/>
  <c r="T48" i="1"/>
  <c r="S48" i="1"/>
  <c r="T46" i="1"/>
  <c r="V60" i="1"/>
  <c r="U60" i="1"/>
  <c r="T62" i="1"/>
  <c r="S54" i="1"/>
  <c r="U54" i="1"/>
  <c r="U62" i="1"/>
  <c r="S44" i="1"/>
  <c r="V64" i="1"/>
  <c r="V55" i="1"/>
  <c r="T50" i="1"/>
  <c r="U63" i="1"/>
  <c r="U64" i="1"/>
  <c r="T54" i="1"/>
  <c r="S57" i="1"/>
  <c r="V56" i="1"/>
  <c r="V49" i="1"/>
  <c r="T47" i="1"/>
  <c r="S59" i="1"/>
  <c r="U46" i="1"/>
  <c r="S47" i="1"/>
  <c r="AB44" i="18"/>
  <c r="M86" i="18"/>
  <c r="Q64" i="18"/>
  <c r="N85" i="18"/>
  <c r="AC43" i="18"/>
  <c r="N38" i="19"/>
  <c r="Z9" i="4" l="1"/>
  <c r="L37" i="4" s="1"/>
  <c r="K37" i="4"/>
  <c r="W14" i="4"/>
  <c r="J48" i="4"/>
  <c r="W21" i="4"/>
  <c r="J61" i="4"/>
  <c r="K46" i="4"/>
  <c r="Z12" i="4"/>
  <c r="L46" i="4" s="1"/>
  <c r="K29" i="4"/>
  <c r="Z4" i="4"/>
  <c r="L29" i="4" s="1"/>
  <c r="J45" i="4"/>
  <c r="W11" i="4"/>
  <c r="K33" i="4"/>
  <c r="Z5" i="4"/>
  <c r="L33" i="4" s="1"/>
  <c r="W24" i="4"/>
  <c r="J64" i="4"/>
  <c r="W22" i="4"/>
  <c r="J62" i="4"/>
  <c r="K36" i="4"/>
  <c r="Z8" i="4"/>
  <c r="L36" i="4" s="1"/>
  <c r="W13" i="4"/>
  <c r="J47" i="4"/>
  <c r="Z20" i="4"/>
  <c r="L60" i="4" s="1"/>
  <c r="K60" i="4"/>
  <c r="W15" i="4"/>
  <c r="J49" i="4"/>
  <c r="K35" i="4"/>
  <c r="Z7" i="4"/>
  <c r="L35" i="4" s="1"/>
  <c r="K38" i="4"/>
  <c r="Z10" i="4"/>
  <c r="L38" i="4" s="1"/>
  <c r="V58" i="19"/>
  <c r="S55" i="19"/>
  <c r="T44" i="19"/>
  <c r="V62" i="19"/>
  <c r="T54" i="19"/>
  <c r="S62" i="19"/>
  <c r="U51" i="19"/>
  <c r="S51" i="19"/>
  <c r="U61" i="19"/>
  <c r="V45" i="19"/>
  <c r="V55" i="19"/>
  <c r="U47" i="19"/>
  <c r="T60" i="19"/>
  <c r="S44" i="19"/>
  <c r="U57" i="19"/>
  <c r="T47" i="19"/>
  <c r="U46" i="19"/>
  <c r="T45" i="19"/>
  <c r="T58" i="19"/>
  <c r="S59" i="19"/>
  <c r="S48" i="19"/>
  <c r="V59" i="19"/>
  <c r="U54" i="19"/>
  <c r="U48" i="19"/>
  <c r="S52" i="19"/>
  <c r="S54" i="19"/>
  <c r="U44" i="19"/>
  <c r="T57" i="19"/>
  <c r="U60" i="19"/>
  <c r="T53" i="19"/>
  <c r="U59" i="19"/>
  <c r="V50" i="19"/>
  <c r="V49" i="19"/>
  <c r="T48" i="19"/>
  <c r="S43" i="19"/>
  <c r="V48" i="19"/>
  <c r="S53" i="19"/>
  <c r="V56" i="19"/>
  <c r="T56" i="19"/>
  <c r="V54" i="19"/>
  <c r="S45" i="19"/>
  <c r="U43" i="19"/>
  <c r="V57" i="19"/>
  <c r="S46" i="19"/>
  <c r="S61" i="19"/>
  <c r="T61" i="19"/>
  <c r="U58" i="19"/>
  <c r="S57" i="19"/>
  <c r="T59" i="19"/>
  <c r="V61" i="19"/>
  <c r="T62" i="19"/>
  <c r="V44" i="19"/>
  <c r="V52" i="19"/>
  <c r="T49" i="19"/>
  <c r="U49" i="19"/>
  <c r="V60" i="19"/>
  <c r="T46" i="19"/>
  <c r="U53" i="19"/>
  <c r="U50" i="19"/>
  <c r="S50" i="19"/>
  <c r="V46" i="19"/>
  <c r="T51" i="19"/>
  <c r="V53" i="19"/>
  <c r="T55" i="19"/>
  <c r="V51" i="19"/>
  <c r="S60" i="19"/>
  <c r="V43" i="19"/>
  <c r="U62" i="19"/>
  <c r="V47" i="19"/>
  <c r="S49" i="19"/>
  <c r="U56" i="19"/>
  <c r="T43" i="19"/>
  <c r="S58" i="19"/>
  <c r="S56" i="19"/>
  <c r="S47" i="19"/>
  <c r="T50" i="19"/>
  <c r="U55" i="19"/>
  <c r="T52" i="19"/>
  <c r="U45" i="19"/>
  <c r="Q37" i="19"/>
  <c r="Q38" i="19" s="1"/>
  <c r="W47" i="1"/>
  <c r="W58" i="1"/>
  <c r="L66" i="1"/>
  <c r="W45" i="1"/>
  <c r="P39" i="1"/>
  <c r="K44" i="1"/>
  <c r="K66" i="1" s="1"/>
  <c r="P82" i="1"/>
  <c r="Q82" i="1" s="1"/>
  <c r="W56" i="1"/>
  <c r="W57" i="1"/>
  <c r="W65" i="1"/>
  <c r="W55" i="1"/>
  <c r="W49" i="1"/>
  <c r="W59" i="1"/>
  <c r="W61" i="1"/>
  <c r="W51" i="1"/>
  <c r="W63" i="1"/>
  <c r="W54" i="1"/>
  <c r="W46" i="1"/>
  <c r="W64" i="1"/>
  <c r="W50" i="1"/>
  <c r="W52" i="1"/>
  <c r="W53" i="1"/>
  <c r="W60" i="1"/>
  <c r="W48" i="1"/>
  <c r="W44" i="1"/>
  <c r="W62" i="1"/>
  <c r="S66" i="1"/>
  <c r="M45" i="18"/>
  <c r="N44" i="18"/>
  <c r="O43" i="18"/>
  <c r="M83" i="1"/>
  <c r="M44" i="1" s="1"/>
  <c r="AD44" i="1" s="1"/>
  <c r="AD43" i="1"/>
  <c r="N43" i="1" s="1"/>
  <c r="AE43" i="1" s="1"/>
  <c r="O43" i="1" s="1"/>
  <c r="Z14" i="4" l="1"/>
  <c r="L48" i="4" s="1"/>
  <c r="K48" i="4"/>
  <c r="K61" i="4"/>
  <c r="Z21" i="4"/>
  <c r="L61" i="4" s="1"/>
  <c r="Z24" i="4"/>
  <c r="L64" i="4" s="1"/>
  <c r="K64" i="4"/>
  <c r="K49" i="4"/>
  <c r="Z15" i="4"/>
  <c r="L49" i="4" s="1"/>
  <c r="Z13" i="4"/>
  <c r="L47" i="4" s="1"/>
  <c r="K47" i="4"/>
  <c r="K62" i="4"/>
  <c r="Z22" i="4"/>
  <c r="L62" i="4" s="1"/>
  <c r="Z11" i="4"/>
  <c r="L45" i="4" s="1"/>
  <c r="K45" i="4"/>
  <c r="W45" i="19"/>
  <c r="W58" i="19"/>
  <c r="W52" i="19"/>
  <c r="L51" i="19"/>
  <c r="K51" i="19" s="1"/>
  <c r="W47" i="19"/>
  <c r="W55" i="19"/>
  <c r="W51" i="19"/>
  <c r="W53" i="19"/>
  <c r="W59" i="19"/>
  <c r="W60" i="19"/>
  <c r="W46" i="19"/>
  <c r="W48" i="19"/>
  <c r="L47" i="19"/>
  <c r="K47" i="19" s="1"/>
  <c r="L56" i="19"/>
  <c r="K56" i="19" s="1"/>
  <c r="L53" i="19"/>
  <c r="K53" i="19" s="1"/>
  <c r="S63" i="19"/>
  <c r="M39" i="19"/>
  <c r="M79" i="19" s="1"/>
  <c r="L55" i="19"/>
  <c r="K55" i="19" s="1"/>
  <c r="L58" i="19"/>
  <c r="K58" i="19" s="1"/>
  <c r="O39" i="19"/>
  <c r="L57" i="19"/>
  <c r="K57" i="19" s="1"/>
  <c r="V63" i="19"/>
  <c r="W50" i="19"/>
  <c r="W62" i="19"/>
  <c r="W57" i="19"/>
  <c r="L59" i="19"/>
  <c r="K59" i="19" s="1"/>
  <c r="L62" i="19"/>
  <c r="K62" i="19" s="1"/>
  <c r="L43" i="19"/>
  <c r="K43" i="19" s="1"/>
  <c r="L61" i="19"/>
  <c r="K61" i="19" s="1"/>
  <c r="L46" i="19"/>
  <c r="K46" i="19" s="1"/>
  <c r="L52" i="19"/>
  <c r="K52" i="19" s="1"/>
  <c r="W56" i="19"/>
  <c r="W49" i="19"/>
  <c r="W61" i="19"/>
  <c r="W54" i="19"/>
  <c r="L45" i="19"/>
  <c r="K45" i="19" s="1"/>
  <c r="L44" i="19"/>
  <c r="K44" i="19" s="1"/>
  <c r="N39" i="19"/>
  <c r="N79" i="19" s="1"/>
  <c r="W44" i="19"/>
  <c r="L54" i="19"/>
  <c r="K54" i="19" s="1"/>
  <c r="L60" i="19"/>
  <c r="K60" i="19" s="1"/>
  <c r="L50" i="19"/>
  <c r="K50" i="19" s="1"/>
  <c r="L49" i="19"/>
  <c r="K49" i="19" s="1"/>
  <c r="L48" i="19"/>
  <c r="K48" i="19" s="1"/>
  <c r="W43" i="19"/>
  <c r="T63" i="19"/>
  <c r="U63" i="19"/>
  <c r="O85" i="18"/>
  <c r="AD43" i="18"/>
  <c r="AB45" i="18"/>
  <c r="M87" i="18"/>
  <c r="N86" i="18"/>
  <c r="AC44" i="18"/>
  <c r="O83" i="1"/>
  <c r="U43" i="1"/>
  <c r="U66" i="1" s="1"/>
  <c r="N83" i="1"/>
  <c r="N44" i="1" s="1"/>
  <c r="T43" i="1"/>
  <c r="M84" i="1"/>
  <c r="M45" i="1" s="1"/>
  <c r="AD45" i="1" s="1"/>
  <c r="AF43" i="1"/>
  <c r="P43" i="1" s="1"/>
  <c r="V43" i="1" s="1"/>
  <c r="V66" i="1" s="1"/>
  <c r="P39" i="19" l="1"/>
  <c r="P79" i="19" s="1"/>
  <c r="M43" i="19"/>
  <c r="AC43" i="19" s="1"/>
  <c r="N43" i="19" s="1"/>
  <c r="O79" i="19"/>
  <c r="L63" i="19"/>
  <c r="W63" i="19"/>
  <c r="M85" i="1"/>
  <c r="M46" i="1" s="1"/>
  <c r="AD46" i="1" s="1"/>
  <c r="O44" i="18"/>
  <c r="P43" i="18"/>
  <c r="N45" i="18"/>
  <c r="M46" i="18"/>
  <c r="N84" i="1"/>
  <c r="N45" i="1" s="1"/>
  <c r="N85" i="1" s="1"/>
  <c r="AE44" i="1"/>
  <c r="O44" i="1" s="1"/>
  <c r="AF44" i="1" s="1"/>
  <c r="T66" i="1"/>
  <c r="W43" i="1"/>
  <c r="W66" i="1" s="1"/>
  <c r="K63" i="19"/>
  <c r="P83" i="1"/>
  <c r="Q83" i="1" s="1"/>
  <c r="Q43" i="1"/>
  <c r="AG43" i="1"/>
  <c r="Q79" i="19" l="1"/>
  <c r="M80" i="19"/>
  <c r="M44" i="19" s="1"/>
  <c r="M86" i="1"/>
  <c r="M47" i="1" s="1"/>
  <c r="AD47" i="1" s="1"/>
  <c r="P85" i="18"/>
  <c r="Q85" i="18" s="1"/>
  <c r="Q43" i="18"/>
  <c r="AE43" i="18"/>
  <c r="AB46" i="18"/>
  <c r="M88" i="18"/>
  <c r="N87" i="18"/>
  <c r="AC45" i="18"/>
  <c r="AD44" i="18"/>
  <c r="O86" i="18"/>
  <c r="O84" i="1"/>
  <c r="AE45" i="1"/>
  <c r="N80" i="19"/>
  <c r="AD43" i="19"/>
  <c r="P44" i="1"/>
  <c r="N46" i="1"/>
  <c r="M87" i="1" l="1"/>
  <c r="M48" i="1" s="1"/>
  <c r="AD48" i="1" s="1"/>
  <c r="O45" i="1"/>
  <c r="O85" i="1" s="1"/>
  <c r="N46" i="18"/>
  <c r="P44" i="18"/>
  <c r="O45" i="18"/>
  <c r="M47" i="18"/>
  <c r="O43" i="19"/>
  <c r="AC44" i="19"/>
  <c r="M81" i="19"/>
  <c r="Q44" i="1"/>
  <c r="AG44" i="1"/>
  <c r="P84" i="1"/>
  <c r="Q84" i="1" s="1"/>
  <c r="AE46" i="1"/>
  <c r="N86" i="1"/>
  <c r="M88" i="1" l="1"/>
  <c r="M49" i="1" s="1"/>
  <c r="AF45" i="1"/>
  <c r="P45" i="1" s="1"/>
  <c r="AE44" i="18"/>
  <c r="P86" i="18"/>
  <c r="Q86" i="18" s="1"/>
  <c r="Q44" i="18"/>
  <c r="AB47" i="18"/>
  <c r="M89" i="18"/>
  <c r="O87" i="18"/>
  <c r="AD45" i="18"/>
  <c r="N88" i="18"/>
  <c r="AC46" i="18"/>
  <c r="M45" i="19"/>
  <c r="N44" i="19"/>
  <c r="O80" i="19"/>
  <c r="AE43" i="19"/>
  <c r="O46" i="1"/>
  <c r="N47" i="1"/>
  <c r="O46" i="18" l="1"/>
  <c r="N47" i="18"/>
  <c r="P45" i="18"/>
  <c r="M48" i="18"/>
  <c r="AC45" i="19"/>
  <c r="M82" i="19"/>
  <c r="P43" i="19"/>
  <c r="N81" i="19"/>
  <c r="AD44" i="19"/>
  <c r="AE47" i="1"/>
  <c r="N87" i="1"/>
  <c r="AD49" i="1"/>
  <c r="M89" i="1"/>
  <c r="P85" i="1"/>
  <c r="Q85" i="1" s="1"/>
  <c r="AG45" i="1"/>
  <c r="Q45" i="1"/>
  <c r="O86" i="1"/>
  <c r="AF46" i="1"/>
  <c r="AB48" i="18" l="1"/>
  <c r="M90" i="18"/>
  <c r="Q45" i="18"/>
  <c r="P87" i="18"/>
  <c r="Q87" i="18" s="1"/>
  <c r="AE45" i="18"/>
  <c r="N89" i="18"/>
  <c r="AC47" i="18"/>
  <c r="AD46" i="18"/>
  <c r="O88" i="18"/>
  <c r="O44" i="19"/>
  <c r="P80" i="19"/>
  <c r="Q80" i="19" s="1"/>
  <c r="AF43" i="19"/>
  <c r="Q43" i="19"/>
  <c r="M46" i="19"/>
  <c r="N45" i="19"/>
  <c r="M50" i="1"/>
  <c r="N48" i="1"/>
  <c r="P46" i="1"/>
  <c r="O47" i="1"/>
  <c r="P46" i="18" l="1"/>
  <c r="O47" i="18"/>
  <c r="N48" i="18"/>
  <c r="M49" i="18"/>
  <c r="AC46" i="19"/>
  <c r="M83" i="19"/>
  <c r="N82" i="19"/>
  <c r="AD45" i="19"/>
  <c r="O81" i="19"/>
  <c r="AE44" i="19"/>
  <c r="Q46" i="1"/>
  <c r="P86" i="1"/>
  <c r="Q86" i="1" s="1"/>
  <c r="AG46" i="1"/>
  <c r="AD50" i="1"/>
  <c r="M90" i="1"/>
  <c r="O87" i="1"/>
  <c r="AF47" i="1"/>
  <c r="AE48" i="1"/>
  <c r="N88" i="1"/>
  <c r="AB49" i="18" l="1"/>
  <c r="M91" i="18"/>
  <c r="P88" i="18"/>
  <c r="Q88" i="18" s="1"/>
  <c r="Q46" i="18"/>
  <c r="AE46" i="18"/>
  <c r="O89" i="18"/>
  <c r="AD47" i="18"/>
  <c r="AC48" i="18"/>
  <c r="N90" i="18"/>
  <c r="P44" i="19"/>
  <c r="M47" i="19"/>
  <c r="O45" i="19"/>
  <c r="N46" i="19"/>
  <c r="O48" i="1"/>
  <c r="P47" i="1"/>
  <c r="M51" i="1"/>
  <c r="N49" i="1"/>
  <c r="O48" i="18" l="1"/>
  <c r="O90" i="18" s="1"/>
  <c r="P47" i="18"/>
  <c r="M50" i="18"/>
  <c r="N49" i="18"/>
  <c r="AE45" i="19"/>
  <c r="O82" i="19"/>
  <c r="AD46" i="19"/>
  <c r="N83" i="19"/>
  <c r="AC47" i="19"/>
  <c r="M84" i="19"/>
  <c r="P81" i="19"/>
  <c r="Q81" i="19" s="1"/>
  <c r="Q44" i="19"/>
  <c r="AF44" i="19"/>
  <c r="AE49" i="1"/>
  <c r="N89" i="1"/>
  <c r="Q47" i="1"/>
  <c r="AG47" i="1"/>
  <c r="P87" i="1"/>
  <c r="Q87" i="1" s="1"/>
  <c r="AD51" i="1"/>
  <c r="M91" i="1"/>
  <c r="O88" i="1"/>
  <c r="AF48" i="1"/>
  <c r="AD48" i="18" l="1"/>
  <c r="AE47" i="18"/>
  <c r="Q47" i="18"/>
  <c r="P89" i="18"/>
  <c r="N91" i="18"/>
  <c r="AC49" i="18"/>
  <c r="O49" i="18" s="1"/>
  <c r="AD49" i="18" s="1"/>
  <c r="AB50" i="18"/>
  <c r="M92" i="18"/>
  <c r="P48" i="1"/>
  <c r="P88" i="1" s="1"/>
  <c r="Q88" i="1" s="1"/>
  <c r="M48" i="19"/>
  <c r="N47" i="19"/>
  <c r="O46" i="19"/>
  <c r="P45" i="19"/>
  <c r="N50" i="1"/>
  <c r="O49" i="1"/>
  <c r="M52" i="1"/>
  <c r="N50" i="18" l="1"/>
  <c r="N92" i="18" s="1"/>
  <c r="Q89" i="18"/>
  <c r="P48" i="18"/>
  <c r="M51" i="18"/>
  <c r="O91" i="18"/>
  <c r="AG48" i="1"/>
  <c r="Q48" i="1"/>
  <c r="AF45" i="19"/>
  <c r="P82" i="19"/>
  <c r="Q82" i="19" s="1"/>
  <c r="Q45" i="19"/>
  <c r="AC48" i="19"/>
  <c r="M85" i="19"/>
  <c r="O83" i="19"/>
  <c r="AE46" i="19"/>
  <c r="AD47" i="19"/>
  <c r="N84" i="19"/>
  <c r="AF49" i="1"/>
  <c r="P49" i="1" s="1"/>
  <c r="AG49" i="1" s="1"/>
  <c r="O89" i="1"/>
  <c r="AD52" i="1"/>
  <c r="M92" i="1"/>
  <c r="AE50" i="1"/>
  <c r="N90" i="1"/>
  <c r="N48" i="19" l="1"/>
  <c r="AD48" i="19" s="1"/>
  <c r="AC50" i="18"/>
  <c r="O50" i="18" s="1"/>
  <c r="AD50" i="18" s="1"/>
  <c r="O92" i="18"/>
  <c r="Q48" i="18"/>
  <c r="AE48" i="18"/>
  <c r="P90" i="18"/>
  <c r="AB51" i="18"/>
  <c r="N51" i="18" s="1"/>
  <c r="AC51" i="18" s="1"/>
  <c r="M93" i="18"/>
  <c r="O47" i="19"/>
  <c r="P46" i="19"/>
  <c r="M49" i="19"/>
  <c r="Q49" i="1"/>
  <c r="O50" i="1"/>
  <c r="M53" i="1"/>
  <c r="N51" i="1"/>
  <c r="P89" i="1"/>
  <c r="N85" i="19" l="1"/>
  <c r="O51" i="18"/>
  <c r="O93" i="18" s="1"/>
  <c r="M52" i="18"/>
  <c r="Q90" i="18"/>
  <c r="P49" i="18"/>
  <c r="N93" i="18"/>
  <c r="AC49" i="19"/>
  <c r="M86" i="19"/>
  <c r="O84" i="19"/>
  <c r="AE47" i="19"/>
  <c r="P83" i="19"/>
  <c r="Q83" i="19" s="1"/>
  <c r="Q46" i="19"/>
  <c r="AF46" i="19"/>
  <c r="AF50" i="1"/>
  <c r="P50" i="1" s="1"/>
  <c r="O90" i="1"/>
  <c r="Q89" i="1"/>
  <c r="AE51" i="1"/>
  <c r="N91" i="1"/>
  <c r="AD53" i="1"/>
  <c r="M93" i="1"/>
  <c r="N49" i="19" l="1"/>
  <c r="AD49" i="19" s="1"/>
  <c r="AD51" i="18"/>
  <c r="AE49" i="18"/>
  <c r="Q49" i="18"/>
  <c r="P91" i="18"/>
  <c r="AB52" i="18"/>
  <c r="N52" i="18" s="1"/>
  <c r="AC52" i="18" s="1"/>
  <c r="O52" i="18" s="1"/>
  <c r="AD52" i="18" s="1"/>
  <c r="M94" i="18"/>
  <c r="M50" i="19"/>
  <c r="O48" i="19"/>
  <c r="P47" i="19"/>
  <c r="O51" i="1"/>
  <c r="AF51" i="1" s="1"/>
  <c r="P90" i="1"/>
  <c r="Q90" i="1" s="1"/>
  <c r="Q50" i="1"/>
  <c r="AG50" i="1"/>
  <c r="N52" i="1"/>
  <c r="M54" i="1"/>
  <c r="N86" i="19" l="1"/>
  <c r="O91" i="1"/>
  <c r="Q91" i="18"/>
  <c r="P50" i="18"/>
  <c r="O94" i="18"/>
  <c r="M53" i="18"/>
  <c r="N94" i="18"/>
  <c r="AE48" i="19"/>
  <c r="O85" i="19"/>
  <c r="Q47" i="19"/>
  <c r="AF47" i="19"/>
  <c r="P84" i="19"/>
  <c r="Q84" i="19" s="1"/>
  <c r="AC50" i="19"/>
  <c r="N50" i="19" s="1"/>
  <c r="AD50" i="19" s="1"/>
  <c r="M87" i="19"/>
  <c r="P51" i="1"/>
  <c r="AD54" i="1"/>
  <c r="M94" i="1"/>
  <c r="AE52" i="1"/>
  <c r="N92" i="1"/>
  <c r="O52" i="1" l="1"/>
  <c r="AF52" i="1" s="1"/>
  <c r="AB53" i="18"/>
  <c r="N53" i="18" s="1"/>
  <c r="M95" i="18"/>
  <c r="Q50" i="18"/>
  <c r="AE50" i="18"/>
  <c r="P92" i="18"/>
  <c r="M51" i="19"/>
  <c r="N87" i="19"/>
  <c r="O49" i="19"/>
  <c r="P48" i="19"/>
  <c r="Q51" i="1"/>
  <c r="P91" i="1"/>
  <c r="Q91" i="1" s="1"/>
  <c r="AG51" i="1"/>
  <c r="N53" i="1"/>
  <c r="M55" i="1"/>
  <c r="O92" i="1" l="1"/>
  <c r="N95" i="18"/>
  <c r="Q92" i="18"/>
  <c r="P51" i="18"/>
  <c r="M54" i="18"/>
  <c r="AC53" i="18"/>
  <c r="O53" i="18" s="1"/>
  <c r="AD53" i="18" s="1"/>
  <c r="P85" i="19"/>
  <c r="Q85" i="19" s="1"/>
  <c r="AF48" i="19"/>
  <c r="Q48" i="19"/>
  <c r="AE49" i="19"/>
  <c r="O86" i="19"/>
  <c r="AC51" i="19"/>
  <c r="N51" i="19" s="1"/>
  <c r="AD51" i="19" s="1"/>
  <c r="M88" i="19"/>
  <c r="P52" i="1"/>
  <c r="AD55" i="1"/>
  <c r="M95" i="1"/>
  <c r="AE53" i="1"/>
  <c r="N93" i="1"/>
  <c r="O53" i="1" l="1"/>
  <c r="AF53" i="1" s="1"/>
  <c r="Q51" i="18"/>
  <c r="AE51" i="18"/>
  <c r="P93" i="18"/>
  <c r="AB54" i="18"/>
  <c r="N54" i="18" s="1"/>
  <c r="M96" i="18"/>
  <c r="O95" i="18"/>
  <c r="M52" i="19"/>
  <c r="N88" i="19"/>
  <c r="O50" i="19"/>
  <c r="P49" i="19"/>
  <c r="Q52" i="1"/>
  <c r="P92" i="1"/>
  <c r="Q92" i="1" s="1"/>
  <c r="AG52" i="1"/>
  <c r="M56" i="1"/>
  <c r="N54" i="1"/>
  <c r="O93" i="1" l="1"/>
  <c r="AC54" i="18"/>
  <c r="O54" i="18" s="1"/>
  <c r="M55" i="18"/>
  <c r="Q93" i="18"/>
  <c r="P52" i="18"/>
  <c r="N96" i="18"/>
  <c r="AC52" i="19"/>
  <c r="N52" i="19" s="1"/>
  <c r="M89" i="19"/>
  <c r="P53" i="1"/>
  <c r="AG53" i="1" s="1"/>
  <c r="AE50" i="19"/>
  <c r="O87" i="19"/>
  <c r="P86" i="19"/>
  <c r="Q86" i="19" s="1"/>
  <c r="AF49" i="19"/>
  <c r="Q49" i="19"/>
  <c r="AD56" i="1"/>
  <c r="M96" i="1"/>
  <c r="AE54" i="1"/>
  <c r="N94" i="1"/>
  <c r="O54" i="1" l="1"/>
  <c r="AF54" i="1" s="1"/>
  <c r="AB55" i="18"/>
  <c r="N55" i="18" s="1"/>
  <c r="AC55" i="18" s="1"/>
  <c r="M97" i="18"/>
  <c r="Q52" i="18"/>
  <c r="AE52" i="18"/>
  <c r="P94" i="18"/>
  <c r="O96" i="18"/>
  <c r="AD54" i="18"/>
  <c r="Q53" i="1"/>
  <c r="O51" i="19"/>
  <c r="P50" i="19"/>
  <c r="N89" i="19"/>
  <c r="AD52" i="19"/>
  <c r="P93" i="1"/>
  <c r="Q93" i="1" s="1"/>
  <c r="M53" i="19"/>
  <c r="M57" i="1"/>
  <c r="N55" i="1"/>
  <c r="O94" i="1" l="1"/>
  <c r="O55" i="18"/>
  <c r="AD55" i="18" s="1"/>
  <c r="Q94" i="18"/>
  <c r="P53" i="18"/>
  <c r="M56" i="18"/>
  <c r="O97" i="18"/>
  <c r="N97" i="18"/>
  <c r="P54" i="1"/>
  <c r="AG54" i="1" s="1"/>
  <c r="AC53" i="19"/>
  <c r="N53" i="19" s="1"/>
  <c r="AD53" i="19" s="1"/>
  <c r="M90" i="19"/>
  <c r="Q50" i="19"/>
  <c r="P87" i="19"/>
  <c r="Q87" i="19" s="1"/>
  <c r="AF50" i="19"/>
  <c r="AE51" i="19"/>
  <c r="O88" i="19"/>
  <c r="AD57" i="1"/>
  <c r="M97" i="1"/>
  <c r="AE55" i="1"/>
  <c r="N95" i="1"/>
  <c r="O55" i="1" l="1"/>
  <c r="AF55" i="1" s="1"/>
  <c r="Q54" i="1"/>
  <c r="P51" i="19"/>
  <c r="AF51" i="19" s="1"/>
  <c r="AB56" i="18"/>
  <c r="N56" i="18" s="1"/>
  <c r="M98" i="18"/>
  <c r="Q53" i="18"/>
  <c r="AE53" i="18"/>
  <c r="P95" i="18"/>
  <c r="P94" i="1"/>
  <c r="Q94" i="1" s="1"/>
  <c r="M54" i="19"/>
  <c r="O52" i="19"/>
  <c r="N90" i="19"/>
  <c r="M58" i="1"/>
  <c r="N56" i="1"/>
  <c r="O95" i="1" l="1"/>
  <c r="Q51" i="19"/>
  <c r="P88" i="19"/>
  <c r="Q88" i="19" s="1"/>
  <c r="P55" i="1"/>
  <c r="Q55" i="1" s="1"/>
  <c r="M57" i="18"/>
  <c r="N98" i="18"/>
  <c r="Q95" i="18"/>
  <c r="P54" i="18"/>
  <c r="AC56" i="18"/>
  <c r="O56" i="18" s="1"/>
  <c r="AC54" i="19"/>
  <c r="N54" i="19" s="1"/>
  <c r="AD54" i="19" s="1"/>
  <c r="M91" i="19"/>
  <c r="AE52" i="19"/>
  <c r="O89" i="19"/>
  <c r="AD58" i="1"/>
  <c r="M98" i="1"/>
  <c r="AE56" i="1"/>
  <c r="N96" i="1"/>
  <c r="O56" i="1" l="1"/>
  <c r="AF56" i="1" s="1"/>
  <c r="AG55" i="1"/>
  <c r="P52" i="19"/>
  <c r="P89" i="19" s="1"/>
  <c r="Q89" i="19" s="1"/>
  <c r="P95" i="1"/>
  <c r="Q95" i="1" s="1"/>
  <c r="O98" i="18"/>
  <c r="AE54" i="18"/>
  <c r="Q54" i="18"/>
  <c r="P96" i="18"/>
  <c r="AD56" i="18"/>
  <c r="AB57" i="18"/>
  <c r="N57" i="18" s="1"/>
  <c r="M99" i="18"/>
  <c r="O53" i="19"/>
  <c r="M55" i="19"/>
  <c r="N91" i="19"/>
  <c r="M59" i="1"/>
  <c r="N57" i="1"/>
  <c r="O96" i="1"/>
  <c r="P56" i="1" l="1"/>
  <c r="AG56" i="1" s="1"/>
  <c r="AF52" i="19"/>
  <c r="Q52" i="19"/>
  <c r="Q96" i="18"/>
  <c r="P55" i="18"/>
  <c r="M58" i="18"/>
  <c r="N99" i="18"/>
  <c r="AC57" i="18"/>
  <c r="O57" i="18" s="1"/>
  <c r="AE53" i="19"/>
  <c r="P53" i="19" s="1"/>
  <c r="AF53" i="19" s="1"/>
  <c r="O90" i="19"/>
  <c r="AC55" i="19"/>
  <c r="N55" i="19" s="1"/>
  <c r="AD55" i="19" s="1"/>
  <c r="M92" i="19"/>
  <c r="AE57" i="1"/>
  <c r="O57" i="1" s="1"/>
  <c r="AF57" i="1" s="1"/>
  <c r="N97" i="1"/>
  <c r="AD59" i="1"/>
  <c r="M99" i="1"/>
  <c r="P96" i="1" l="1"/>
  <c r="Q96" i="1" s="1"/>
  <c r="Q56" i="1"/>
  <c r="Q53" i="19"/>
  <c r="O99" i="18"/>
  <c r="AD57" i="18"/>
  <c r="AB58" i="18"/>
  <c r="N58" i="18" s="1"/>
  <c r="AC58" i="18" s="1"/>
  <c r="M100" i="18"/>
  <c r="Q55" i="18"/>
  <c r="AE55" i="18"/>
  <c r="P97" i="18"/>
  <c r="O54" i="19"/>
  <c r="M56" i="19"/>
  <c r="N92" i="19"/>
  <c r="P90" i="19"/>
  <c r="Q90" i="19" s="1"/>
  <c r="M60" i="1"/>
  <c r="N58" i="1"/>
  <c r="O97" i="1"/>
  <c r="O58" i="18" l="1"/>
  <c r="AD58" i="18" s="1"/>
  <c r="P57" i="1"/>
  <c r="AG57" i="1" s="1"/>
  <c r="M59" i="18"/>
  <c r="N100" i="18"/>
  <c r="Q97" i="18"/>
  <c r="P56" i="18"/>
  <c r="AE54" i="19"/>
  <c r="P54" i="19" s="1"/>
  <c r="AF54" i="19" s="1"/>
  <c r="O91" i="19"/>
  <c r="AC56" i="19"/>
  <c r="N56" i="19" s="1"/>
  <c r="AD56" i="19" s="1"/>
  <c r="M93" i="19"/>
  <c r="AE58" i="1"/>
  <c r="O58" i="1" s="1"/>
  <c r="N98" i="1"/>
  <c r="AD60" i="1"/>
  <c r="M100" i="1"/>
  <c r="O100" i="18" l="1"/>
  <c r="Q57" i="1"/>
  <c r="P97" i="1"/>
  <c r="Q97" i="1" s="1"/>
  <c r="Q56" i="18"/>
  <c r="AE56" i="18"/>
  <c r="P98" i="18"/>
  <c r="AB59" i="18"/>
  <c r="N59" i="18" s="1"/>
  <c r="AC59" i="18" s="1"/>
  <c r="M101" i="18"/>
  <c r="Q54" i="19"/>
  <c r="M57" i="19"/>
  <c r="P91" i="19"/>
  <c r="Q91" i="19" s="1"/>
  <c r="N93" i="19"/>
  <c r="O55" i="19"/>
  <c r="M61" i="1"/>
  <c r="M64" i="1"/>
  <c r="N59" i="1"/>
  <c r="O98" i="1"/>
  <c r="AF58" i="1"/>
  <c r="O59" i="18" l="1"/>
  <c r="O101" i="18" s="1"/>
  <c r="P58" i="1"/>
  <c r="P98" i="1" s="1"/>
  <c r="Q98" i="1" s="1"/>
  <c r="M60" i="18"/>
  <c r="Q98" i="18"/>
  <c r="P57" i="18"/>
  <c r="N101" i="18"/>
  <c r="AC57" i="19"/>
  <c r="N57" i="19" s="1"/>
  <c r="AD57" i="19" s="1"/>
  <c r="M94" i="19"/>
  <c r="AE55" i="19"/>
  <c r="P55" i="19" s="1"/>
  <c r="AF55" i="19" s="1"/>
  <c r="O92" i="19"/>
  <c r="AD64" i="1"/>
  <c r="M101" i="1"/>
  <c r="AE59" i="1"/>
  <c r="O59" i="1" s="1"/>
  <c r="AF59" i="1" s="1"/>
  <c r="N99" i="1"/>
  <c r="AD61" i="1"/>
  <c r="AD59" i="18" l="1"/>
  <c r="AG58" i="1"/>
  <c r="Q58" i="1"/>
  <c r="AB60" i="18"/>
  <c r="N60" i="18" s="1"/>
  <c r="M102" i="18"/>
  <c r="AE57" i="18"/>
  <c r="Q57" i="18"/>
  <c r="P99" i="18"/>
  <c r="P59" i="1"/>
  <c r="Q59" i="1" s="1"/>
  <c r="Q55" i="19"/>
  <c r="M58" i="19"/>
  <c r="N94" i="19"/>
  <c r="O56" i="19"/>
  <c r="P92" i="19"/>
  <c r="Q92" i="19" s="1"/>
  <c r="M65" i="1"/>
  <c r="M62" i="1"/>
  <c r="N60" i="1"/>
  <c r="O99" i="1"/>
  <c r="AG59" i="1" l="1"/>
  <c r="P58" i="18"/>
  <c r="Q99" i="18"/>
  <c r="N102" i="18"/>
  <c r="AC60" i="18"/>
  <c r="O60" i="18" s="1"/>
  <c r="M66" i="18"/>
  <c r="M61" i="18"/>
  <c r="P99" i="1"/>
  <c r="Q99" i="1" s="1"/>
  <c r="AC58" i="19"/>
  <c r="N58" i="19" s="1"/>
  <c r="M95" i="19"/>
  <c r="AE56" i="19"/>
  <c r="P56" i="19" s="1"/>
  <c r="Q56" i="19" s="1"/>
  <c r="O93" i="19"/>
  <c r="AD65" i="1"/>
  <c r="M102" i="1"/>
  <c r="AE60" i="1"/>
  <c r="O60" i="1" s="1"/>
  <c r="N100" i="1"/>
  <c r="AD62" i="1"/>
  <c r="AE58" i="18" l="1"/>
  <c r="Q58" i="18"/>
  <c r="P100" i="18"/>
  <c r="AB66" i="18"/>
  <c r="N66" i="18" s="1"/>
  <c r="M103" i="18"/>
  <c r="AB61" i="18"/>
  <c r="N61" i="18" s="1"/>
  <c r="AC61" i="18" s="1"/>
  <c r="O102" i="18"/>
  <c r="AD60" i="18"/>
  <c r="AF56" i="19"/>
  <c r="M59" i="19"/>
  <c r="N95" i="19"/>
  <c r="AD58" i="19"/>
  <c r="O57" i="19"/>
  <c r="P93" i="19"/>
  <c r="Q93" i="19" s="1"/>
  <c r="O100" i="1"/>
  <c r="N61" i="1"/>
  <c r="N64" i="1"/>
  <c r="AF60" i="1"/>
  <c r="P60" i="1" s="1"/>
  <c r="Q60" i="1" s="1"/>
  <c r="M63" i="1"/>
  <c r="O61" i="18" l="1"/>
  <c r="AD61" i="18" s="1"/>
  <c r="M67" i="18"/>
  <c r="M62" i="18"/>
  <c r="N103" i="18"/>
  <c r="AC66" i="18"/>
  <c r="O66" i="18" s="1"/>
  <c r="Q100" i="18"/>
  <c r="P59" i="18"/>
  <c r="AC59" i="19"/>
  <c r="N59" i="19" s="1"/>
  <c r="AD59" i="19" s="1"/>
  <c r="M96" i="19"/>
  <c r="AE57" i="19"/>
  <c r="P57" i="19" s="1"/>
  <c r="Q57" i="19" s="1"/>
  <c r="O94" i="19"/>
  <c r="O58" i="19" s="1"/>
  <c r="AG60" i="1"/>
  <c r="AE61" i="1"/>
  <c r="O61" i="1" s="1"/>
  <c r="AF61" i="1" s="1"/>
  <c r="AE64" i="1"/>
  <c r="O64" i="1" s="1"/>
  <c r="N101" i="1"/>
  <c r="AD63" i="1"/>
  <c r="AE31" i="1" a="1"/>
  <c r="AE31" i="1" s="1"/>
  <c r="M66" i="1"/>
  <c r="P100" i="1"/>
  <c r="Q100" i="1" s="1"/>
  <c r="O103" i="18" l="1"/>
  <c r="AB62" i="18"/>
  <c r="N62" i="18" s="1"/>
  <c r="AC62" i="18" s="1"/>
  <c r="AD66" i="18"/>
  <c r="AE59" i="18"/>
  <c r="Q59" i="18"/>
  <c r="P101" i="18"/>
  <c r="AB67" i="18"/>
  <c r="M104" i="18"/>
  <c r="AE58" i="19"/>
  <c r="P94" i="19"/>
  <c r="Q94" i="19" s="1"/>
  <c r="O95" i="19"/>
  <c r="AF57" i="19"/>
  <c r="M60" i="19"/>
  <c r="N96" i="19"/>
  <c r="AF31" i="1"/>
  <c r="O101" i="1"/>
  <c r="P61" i="1"/>
  <c r="AD66" i="1"/>
  <c r="AF64" i="1"/>
  <c r="P64" i="1" s="1"/>
  <c r="N62" i="1"/>
  <c r="N65" i="1"/>
  <c r="O62" i="18" l="1"/>
  <c r="AD62" i="18" s="1"/>
  <c r="M63" i="18"/>
  <c r="Q101" i="18"/>
  <c r="P60" i="18"/>
  <c r="N67" i="18"/>
  <c r="P58" i="19"/>
  <c r="AC60" i="19"/>
  <c r="N60" i="19" s="1"/>
  <c r="M97" i="19"/>
  <c r="O59" i="19"/>
  <c r="AE62" i="1"/>
  <c r="O62" i="1" s="1"/>
  <c r="AG61" i="1"/>
  <c r="P101" i="1"/>
  <c r="Q101" i="1" s="1"/>
  <c r="Q64" i="1"/>
  <c r="AG64" i="1"/>
  <c r="AE65" i="1"/>
  <c r="N102" i="1"/>
  <c r="Q61" i="1"/>
  <c r="AB63" i="18" l="1"/>
  <c r="M68" i="18"/>
  <c r="AC31" i="18" a="1"/>
  <c r="AC31" i="18" s="1"/>
  <c r="N104" i="18"/>
  <c r="AC67" i="18"/>
  <c r="AE60" i="18"/>
  <c r="Q60" i="18"/>
  <c r="P102" i="18"/>
  <c r="M61" i="19"/>
  <c r="AE59" i="19"/>
  <c r="O96" i="19"/>
  <c r="AD60" i="19"/>
  <c r="P95" i="19"/>
  <c r="Q95" i="19" s="1"/>
  <c r="AF58" i="19"/>
  <c r="Q58" i="19"/>
  <c r="N97" i="19"/>
  <c r="O65" i="1"/>
  <c r="N63" i="1"/>
  <c r="AF62" i="1"/>
  <c r="P62" i="1" s="1"/>
  <c r="Q102" i="18" l="1"/>
  <c r="P61" i="18"/>
  <c r="P66" i="18"/>
  <c r="N63" i="18"/>
  <c r="AB68" i="18"/>
  <c r="AD31" i="18"/>
  <c r="O67" i="18"/>
  <c r="P59" i="19"/>
  <c r="P96" i="19" s="1"/>
  <c r="Q96" i="19" s="1"/>
  <c r="O60" i="19"/>
  <c r="O97" i="19" s="1"/>
  <c r="AC61" i="19"/>
  <c r="N61" i="19" s="1"/>
  <c r="AD61" i="19" s="1"/>
  <c r="M98" i="19"/>
  <c r="O102" i="1"/>
  <c r="AF65" i="1"/>
  <c r="Q62" i="1"/>
  <c r="AE63" i="1"/>
  <c r="AE32" i="1" a="1"/>
  <c r="AE32" i="1" s="1"/>
  <c r="N66" i="1"/>
  <c r="AG62" i="1"/>
  <c r="O61" i="19" l="1"/>
  <c r="O98" i="19" s="1"/>
  <c r="AE60" i="19"/>
  <c r="P60" i="19" s="1"/>
  <c r="AC32" i="18" a="1"/>
  <c r="AC32" i="18" s="1"/>
  <c r="AC63" i="18"/>
  <c r="N68" i="18"/>
  <c r="AE66" i="18"/>
  <c r="Q66" i="18"/>
  <c r="P103" i="18"/>
  <c r="AE61" i="18"/>
  <c r="Q61" i="18"/>
  <c r="O104" i="18"/>
  <c r="AD67" i="18"/>
  <c r="AF59" i="19"/>
  <c r="Q59" i="19"/>
  <c r="M62" i="19"/>
  <c r="N98" i="19"/>
  <c r="AF32" i="1"/>
  <c r="P65" i="1"/>
  <c r="O63" i="1"/>
  <c r="AE66" i="1"/>
  <c r="AE61" i="19" l="1"/>
  <c r="P67" i="18"/>
  <c r="O63" i="18"/>
  <c r="AC68" i="18"/>
  <c r="Q103" i="18"/>
  <c r="P62" i="18"/>
  <c r="AD32" i="18"/>
  <c r="AC62" i="19"/>
  <c r="M63" i="19"/>
  <c r="AD31" i="19" a="1"/>
  <c r="AD31" i="19" s="1"/>
  <c r="M99" i="19"/>
  <c r="Q60" i="19"/>
  <c r="AF60" i="19"/>
  <c r="P97" i="19"/>
  <c r="AE34" i="1" a="1"/>
  <c r="AE34" i="1" s="1"/>
  <c r="O66" i="1"/>
  <c r="AF63" i="1"/>
  <c r="P102" i="1"/>
  <c r="Q102" i="1" s="1"/>
  <c r="Q65" i="1"/>
  <c r="AG65" i="1"/>
  <c r="AC34" i="18" l="1" a="1"/>
  <c r="AC34" i="18" s="1"/>
  <c r="AD63" i="18"/>
  <c r="O68" i="18"/>
  <c r="Q62" i="18"/>
  <c r="AE62" i="18"/>
  <c r="P104" i="18"/>
  <c r="Q104" i="18" s="1"/>
  <c r="AE67" i="18"/>
  <c r="Q67" i="18"/>
  <c r="AE31" i="19"/>
  <c r="N62" i="19"/>
  <c r="AC63" i="19"/>
  <c r="Q97" i="19"/>
  <c r="P61" i="19"/>
  <c r="P63" i="1"/>
  <c r="AF66" i="1"/>
  <c r="AF34" i="1"/>
  <c r="P63" i="18" l="1"/>
  <c r="AD68" i="18"/>
  <c r="AD34" i="18"/>
  <c r="N63" i="19"/>
  <c r="N99" i="19"/>
  <c r="AD32" i="19" a="1"/>
  <c r="AD32" i="19" s="1"/>
  <c r="AD62" i="19"/>
  <c r="AF61" i="19"/>
  <c r="Q61" i="19"/>
  <c r="P98" i="19"/>
  <c r="Q98" i="19" s="1"/>
  <c r="AE35" i="1" a="1"/>
  <c r="AE35" i="1" s="1"/>
  <c r="P66" i="1"/>
  <c r="Q63" i="1"/>
  <c r="Q66" i="1" s="1"/>
  <c r="AG63" i="1"/>
  <c r="AG66" i="1" s="1"/>
  <c r="AE63" i="18" l="1"/>
  <c r="AE68" i="18" s="1"/>
  <c r="P68" i="18"/>
  <c r="Q63" i="18"/>
  <c r="Q68" i="18" s="1"/>
  <c r="AC35" i="18" a="1"/>
  <c r="AC35" i="18" s="1"/>
  <c r="AE32" i="19"/>
  <c r="O62" i="19"/>
  <c r="AD63" i="19"/>
  <c r="AF35" i="1"/>
  <c r="AF36" i="1" s="1"/>
  <c r="AH7" i="1" s="1"/>
  <c r="AE36" i="1"/>
  <c r="AD35" i="18" l="1"/>
  <c r="AD36" i="18" s="1"/>
  <c r="AH7" i="18" s="1"/>
  <c r="AC36" i="18"/>
  <c r="O63" i="19"/>
  <c r="O99" i="19"/>
  <c r="AD34" i="19" a="1"/>
  <c r="AD34" i="19" s="1"/>
  <c r="AE62" i="19"/>
  <c r="AE34" i="19" l="1"/>
  <c r="P62" i="19"/>
  <c r="AE63" i="19"/>
  <c r="P63" i="19" l="1"/>
  <c r="P99" i="19"/>
  <c r="Q99" i="19" s="1"/>
  <c r="AD35" i="19" a="1"/>
  <c r="AD35" i="19" s="1"/>
  <c r="AF62" i="19"/>
  <c r="AF63" i="19" s="1"/>
  <c r="Q62" i="19"/>
  <c r="Q63" i="19" s="1"/>
  <c r="AE35" i="19" l="1"/>
  <c r="AE36" i="19" s="1"/>
  <c r="AG7" i="19" s="1"/>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<sst xmlns="http://schemas.openxmlformats.org/spreadsheetml/2006/main" count="771" uniqueCount="223">
  <si>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</si>
  <si>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</si>
  <si>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</si>
  <si>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</si>
  <si>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</si>
  <si>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</si>
  <si>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</si>
  <si>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</si>
  <si>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</si>
  <si>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</si>
  <si>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</si>
  <si>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</si>
  <si>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</si>
  <si>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</si>
  <si>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</si>
  <si>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</si>
  <si>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</si>
  <si>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</si>
  <si>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</si>
  <si>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</si>
  <si>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</si>
  <si>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</si>
  <si>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</si>
  <si>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</si>
  <si>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</si>
  <si>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</si>
  <si>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</si>
  <si>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</si>
  <si>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</si>
  <si>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</si>
  <si>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</si>
  <si>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</si>
  <si>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</si>
  <si>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</si>
  <si>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</si>
  <si>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</si>
  <si>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</si>
  <si>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</si>
  <si>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</si>
  <si>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</si>
  <si>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</si>
  <si>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</si>
  <si>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</si>
  <si>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</si>
  <si>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</si>
  <si>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</si>
  <si>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</si>
  <si>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</si>
  <si>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</si>
  <si>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</si>
  <si>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</si>
  <si>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</si>
  <si>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</si>
  <si>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</si>
  <si>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</si>
  <si>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</si>
  <si>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</si>
  <si>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</si>
  <si>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</si>
  <si>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</si>
  <si>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</si>
  <si>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</si>
  <si>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</si>
  <si>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</si>
  <si>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</si>
  <si>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</si>
  <si>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</si>
  <si>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</si>
  <si>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</si>
  <si>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</si>
  <si>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</si>
  <si>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</si>
  <si>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</si>
  <si>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</si>
  <si>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</si>
  <si>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</si>
  <si>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</si>
  <si>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</si>
  <si>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</si>
  <si>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</si>
  <si>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</si>
  <si>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</si>
  <si>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</si>
  <si>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</si>
  <si>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</si>
  <si>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</si>
  <si>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</si>
  <si>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</si>
  <si>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</si>
  <si>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</si>
  <si>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</si>
  <si>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</si>
  <si>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</si>
  <si>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</si>
  <si>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</si>
  <si>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</si>
  <si>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</si>
  <si>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</si>
  <si>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</si>
  <si>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</si>
  <si>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</si>
  <si>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</si>
  <si>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</si>
  <si>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</si>
  <si>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</si>
  <si>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</si>
  <si>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</si>
  <si>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</si>
  <si>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</si>
  <si>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</si>
  <si>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</si>
  <si>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</si>
  <si>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</si>
  <si>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</si>
  <si>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</si>
  <si>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</si>
  <si>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</si>
  <si>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</si>
  <si>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</si>
  <si>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</si>
  <si>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</si>
  <si>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</si>
  <si>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</si>
  <si>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</si>
  <si>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</si>
  <si>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</si>
  <si>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</si>
  <si>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</si>
  <si>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</si>
  <si>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</si>
  <si>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</si>
  <si>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</si>
  <si>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</si>
  <si>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</si>
  <si>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</si>
  <si>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</si>
  <si>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</si>
  <si>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</si>
  <si>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</si>
  <si>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</si>
  <si>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</si>
  <si>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</si>
  <si>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</si>
  <si>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</si>
  <si>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</si>
  <si>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</si>
  <si>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</si>
  <si>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</si>
  <si>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</si>
  <si>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</si>
  <si>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</si>
  <si>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</si>
  <si>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</si>
  <si>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</si>
  <si>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</si>
  <si>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</si>
  <si>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</si>
  <si>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</si>
  <si>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</si>
  <si>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</si>
  <si>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</si>
  <si>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</si>
  <si>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</si>
  <si>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</si>
  <si>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</si>
  <si>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</si>
  <si>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</si>
  <si>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</si>
  <si>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</si>
  <si>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</si>
  <si>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</si>
  <si>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</si>
  <si>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</si>
  <si>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</si>
  <si>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</si>
  <si>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</si>
  <si>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</si>
  <si>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</si>
  <si>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</si>
  <si>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</si>
  <si>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</si>
  <si>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</si>
  <si>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</si>
  <si>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</si>
  <si>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</si>
  <si>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</si>
  <si>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</si>
  <si>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</si>
  <si>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</si>
  <si>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</si>
  <si>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</si>
  <si>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</si>
  <si>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</si>
  <si>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</si>
  <si>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</si>
  <si>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</si>
  <si>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</si>
  <si>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</si>
  <si>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</si>
  <si>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</si>
  <si>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</si>
  <si>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</si>
  <si>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</si>
  <si>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</si>
  <si>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</si>
  <si>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</si>
  <si>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</si>
  <si>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</si>
  <si>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</si>
  <si>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</si>
  <si>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</si>
  <si>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After the Annual Salary or X Factor has been entered, the field, 'Is Salary over low NIH Salary Cap?', will display either a 'Yes' or a 'No'.  A 'Yes' indicates that if any funding sources are subject to the NIH salary cap, enter a number 11-24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</si>
  <si>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On and after 2/1/2015</t>
  </si>
  <si>
    <t>Yes - $183300</t>
  </si>
  <si>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 See attached Above Scale Cheat Sheet for those rates</t>
    </r>
  </si>
  <si>
    <t>HSCP Salary Scales as revised July 1, 2015</t>
  </si>
  <si>
    <t>BSE, STP, ST1 - Base and Stipends</t>
  </si>
  <si>
    <t>DOS</t>
  </si>
  <si>
    <t>Effective 02/01/16 Forward</t>
  </si>
  <si>
    <t xml:space="preserve">Version Update: 01/08/16    </t>
  </si>
  <si>
    <t>Version Update: 01/08/16</t>
  </si>
  <si>
    <t xml:space="preserve">Version Update: 01/08/16   </t>
  </si>
  <si>
    <t>FY2016 NIH Salary Cap 01/10/16-Forward</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</si>
</sst>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s>
  <fills count="18">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right style="medium">
        <color auto="1"/>
      </right>
      <top/>
      <bottom style="thick">
        <color auto="1"/>
      </bottom>
      <diagonal/>
    </border>
    <border>
      <left/>
      <right style="double">
        <color auto="1"/>
      </right>
      <top/>
      <bottom style="thick">
        <color auto="1"/>
      </bottom>
      <diagonal/>
    </border>
    <border>
      <left/>
      <right style="medium">
        <color auto="1"/>
      </right>
      <top/>
      <bottom style="thin">
        <color auto="1"/>
      </bottom>
      <diagonal/>
    </border>
    <border>
      <left/>
      <right style="double">
        <color auto="1"/>
      </right>
      <top style="thin">
        <color auto="1"/>
      </top>
      <bottom style="thin">
        <color auto="1"/>
      </bottom>
      <diagonal/>
    </border>
    <border>
      <left/>
      <right style="medium">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bottom style="thick">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71">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3" fontId="1" fillId="3" borderId="97" xfId="0" applyNumberFormat="1" applyFont="1" applyFill="1" applyBorder="1"/>
    <xf numFmtId="3" fontId="1" fillId="3" borderId="96" xfId="0" applyNumberFormat="1" applyFont="1" applyFill="1" applyBorder="1"/>
    <xf numFmtId="3" fontId="1" fillId="9" borderId="97" xfId="0" applyNumberFormat="1" applyFont="1" applyFill="1" applyBorder="1"/>
    <xf numFmtId="3" fontId="1" fillId="3" borderId="37" xfId="0" applyNumberFormat="1" applyFont="1" applyFill="1" applyBorder="1"/>
    <xf numFmtId="3" fontId="1" fillId="3" borderId="98" xfId="0" applyNumberFormat="1" applyFont="1" applyFill="1" applyBorder="1"/>
    <xf numFmtId="3" fontId="1" fillId="9" borderId="37" xfId="0" applyNumberFormat="1" applyFont="1" applyFill="1" applyBorder="1"/>
    <xf numFmtId="3" fontId="1" fillId="3" borderId="99" xfId="0" applyNumberFormat="1" applyFont="1" applyFill="1" applyBorder="1"/>
    <xf numFmtId="3" fontId="1" fillId="3" borderId="79" xfId="0" applyNumberFormat="1" applyFont="1" applyFill="1" applyBorder="1"/>
    <xf numFmtId="3" fontId="1" fillId="9" borderId="99" xfId="0" applyNumberFormat="1" applyFont="1" applyFill="1" applyBorder="1"/>
    <xf numFmtId="3" fontId="1" fillId="3" borderId="36" xfId="0" applyNumberFormat="1" applyFont="1" applyFill="1" applyBorder="1"/>
    <xf numFmtId="3" fontId="1" fillId="3" borderId="100" xfId="0" applyNumberFormat="1" applyFont="1" applyFill="1" applyBorder="1"/>
    <xf numFmtId="3" fontId="1" fillId="9" borderId="36" xfId="0" applyNumberFormat="1" applyFont="1" applyFill="1" applyBorder="1"/>
    <xf numFmtId="0" fontId="37" fillId="0" borderId="0" xfId="0" applyFont="1" applyAlignment="1">
      <alignment horizontal="left" vertical="center"/>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01" xfId="0" applyFont="1" applyFill="1" applyBorder="1" applyAlignment="1">
      <alignment horizontal="center" vertical="center" wrapText="1"/>
    </xf>
    <xf numFmtId="0" fontId="39" fillId="10" borderId="102" xfId="0" applyFont="1" applyFill="1" applyBorder="1" applyAlignment="1">
      <alignment horizontal="center" vertical="center" wrapText="1"/>
    </xf>
    <xf numFmtId="0" fontId="39" fillId="10" borderId="103" xfId="0" applyFont="1" applyFill="1" applyBorder="1" applyAlignment="1">
      <alignment horizontal="center" vertical="center" wrapText="1"/>
    </xf>
    <xf numFmtId="0" fontId="39" fillId="0" borderId="104" xfId="0" applyFont="1" applyBorder="1" applyAlignment="1">
      <alignment horizontal="center" vertical="center" wrapText="1"/>
    </xf>
    <xf numFmtId="0" fontId="39" fillId="0" borderId="105" xfId="0" applyFont="1" applyBorder="1" applyAlignment="1">
      <alignment horizontal="center" vertical="center" wrapText="1"/>
    </xf>
    <xf numFmtId="6" fontId="39" fillId="0" borderId="105" xfId="0" applyNumberFormat="1" applyFont="1" applyBorder="1" applyAlignment="1">
      <alignment horizontal="center" vertical="center" wrapText="1"/>
    </xf>
    <xf numFmtId="0" fontId="39" fillId="0" borderId="102" xfId="0" applyFont="1" applyBorder="1" applyAlignment="1">
      <alignment horizontal="center" vertical="center" wrapText="1"/>
    </xf>
    <xf numFmtId="0" fontId="39" fillId="0" borderId="106"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8"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12"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13" xfId="0" applyFont="1" applyBorder="1" applyAlignment="1">
      <alignment horizontal="centerContinuous"/>
    </xf>
    <xf numFmtId="0" fontId="2" fillId="0" borderId="109" xfId="0" applyFont="1" applyBorder="1" applyAlignment="1">
      <alignment horizontal="centerContinuous"/>
    </xf>
    <xf numFmtId="0" fontId="2" fillId="0" borderId="23" xfId="0" applyFont="1" applyBorder="1" applyAlignment="1">
      <alignment horizontal="centerContinuous"/>
    </xf>
    <xf numFmtId="0" fontId="0" fillId="0" borderId="110"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14"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2" fontId="2" fillId="17" borderId="61" xfId="0" applyNumberFormat="1" applyFont="1" applyFill="1" applyBorder="1" applyAlignment="1">
      <alignment horizontal="right"/>
    </xf>
    <xf numFmtId="2" fontId="0" fillId="0" borderId="111" xfId="0" applyNumberFormat="1" applyBorder="1" applyAlignment="1">
      <alignment horizontal="right"/>
    </xf>
    <xf numFmtId="2" fontId="0" fillId="0" borderId="2" xfId="0" applyNumberFormat="1" applyBorder="1" applyAlignment="1">
      <alignment horizontal="right"/>
    </xf>
    <xf numFmtId="2" fontId="2" fillId="0" borderId="108"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39" fillId="0" borderId="104" xfId="0" applyFont="1" applyBorder="1" applyAlignment="1">
      <alignment horizontal="center" vertical="center" wrapText="1"/>
    </xf>
    <xf numFmtId="3" fontId="0" fillId="3" borderId="32" xfId="0" applyNumberFormat="1" applyFill="1" applyBorder="1"/>
    <xf numFmtId="176" fontId="47"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8" fillId="14"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5" xfId="0" applyBorder="1"/>
    <xf numFmtId="0" fontId="0" fillId="0" borderId="114" xfId="0" applyBorder="1"/>
    <xf numFmtId="3" fontId="1" fillId="3" borderId="116" xfId="0" applyNumberFormat="1" applyFont="1" applyFill="1" applyBorder="1"/>
    <xf numFmtId="3" fontId="1" fillId="3" borderId="45" xfId="0" applyNumberFormat="1" applyFont="1" applyFill="1" applyBorder="1"/>
    <xf numFmtId="3" fontId="1" fillId="3" borderId="5" xfId="0" applyNumberFormat="1" applyFont="1" applyFill="1" applyBorder="1"/>
    <xf numFmtId="3" fontId="1" fillId="3" borderId="27" xfId="0" applyNumberFormat="1" applyFont="1" applyFill="1" applyBorder="1"/>
    <xf numFmtId="176" fontId="47" fillId="0" borderId="1" xfId="0" applyNumberFormat="1" applyFont="1" applyFill="1" applyBorder="1" applyAlignment="1">
      <alignment horizontal="right" vertical="top" wrapText="1"/>
    </xf>
    <xf numFmtId="0" fontId="39" fillId="0" borderId="104"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49" fontId="2" fillId="16" borderId="30" xfId="0" applyNumberFormat="1" applyFont="1" applyFill="1" applyBorder="1" applyAlignment="1">
      <alignment horizontal="left"/>
    </xf>
    <xf numFmtId="0" fontId="42" fillId="13" borderId="54" xfId="0" applyFont="1" applyFill="1" applyBorder="1" applyAlignment="1" applyProtection="1">
      <alignment horizontal="center"/>
      <protection locked="0"/>
    </xf>
    <xf numFmtId="0" fontId="2" fillId="16" borderId="1" xfId="0" applyFont="1" applyFill="1" applyBorder="1" applyAlignment="1">
      <alignment horizontal="right"/>
    </xf>
    <xf numFmtId="49" fontId="2" fillId="16" borderId="31" xfId="0" applyNumberFormat="1" applyFont="1" applyFill="1" applyBorder="1" applyAlignment="1">
      <alignment horizontal="left" wrapText="1"/>
    </xf>
    <xf numFmtId="0" fontId="42" fillId="13" borderId="64" xfId="0" applyFont="1" applyFill="1" applyBorder="1" applyAlignment="1" applyProtection="1">
      <alignment horizontal="center"/>
      <protection locked="0"/>
    </xf>
    <xf numFmtId="0" fontId="9" fillId="15" borderId="15" xfId="0" applyFont="1" applyFill="1" applyBorder="1" applyAlignment="1" applyProtection="1">
      <alignment horizontal="center"/>
      <protection locked="0"/>
    </xf>
    <xf numFmtId="0" fontId="9" fillId="15" borderId="63" xfId="0" applyFont="1" applyFill="1" applyBorder="1" applyAlignment="1" applyProtection="1">
      <alignment horizontal="center"/>
      <protection locked="0"/>
    </xf>
    <xf numFmtId="0" fontId="9" fillId="15" borderId="24" xfId="0" applyFont="1" applyFill="1" applyBorder="1" applyAlignment="1" applyProtection="1">
      <alignment horizontal="center"/>
      <protection locked="0"/>
    </xf>
    <xf numFmtId="0" fontId="42" fillId="13" borderId="48" xfId="0" applyFont="1" applyFill="1" applyBorder="1" applyAlignment="1" applyProtection="1">
      <alignment horizontal="center"/>
      <protection locked="0"/>
    </xf>
    <xf numFmtId="0" fontId="42" fillId="13" borderId="52" xfId="0" applyFont="1" applyFill="1" applyBorder="1" applyAlignment="1" applyProtection="1">
      <alignment horizontal="center"/>
      <protection locked="0"/>
    </xf>
    <xf numFmtId="175" fontId="42" fillId="13" borderId="12"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0" fontId="2" fillId="0" borderId="57" xfId="0" applyFont="1" applyBorder="1" applyAlignment="1">
      <alignment horizontal="center"/>
    </xf>
    <xf numFmtId="0" fontId="42" fillId="13" borderId="5" xfId="0" applyFont="1" applyFill="1" applyBorder="1" applyAlignment="1" applyProtection="1">
      <alignment horizontal="center"/>
      <protection locked="0"/>
    </xf>
    <xf numFmtId="0" fontId="42" fillId="13" borderId="42" xfId="0" applyFont="1" applyFill="1" applyBorder="1" applyAlignment="1" applyProtection="1">
      <alignment horizontal="center"/>
      <protection locked="0"/>
    </xf>
    <xf numFmtId="0" fontId="42" fillId="13" borderId="7" xfId="0" applyFont="1" applyFill="1" applyBorder="1" applyAlignment="1" applyProtection="1">
      <alignment horizontal="center"/>
      <protection locked="0"/>
    </xf>
    <xf numFmtId="49" fontId="2" fillId="16" borderId="30" xfId="0" applyNumberFormat="1" applyFont="1" applyFill="1" applyBorder="1" applyAlignment="1">
      <alignment horizontal="left"/>
    </xf>
    <xf numFmtId="49" fontId="2" fillId="16" borderId="31" xfId="0" applyNumberFormat="1" applyFont="1" applyFill="1" applyBorder="1" applyAlignment="1">
      <alignment horizontal="left" wrapText="1"/>
    </xf>
    <xf numFmtId="0" fontId="42" fillId="0" borderId="63" xfId="0" applyFont="1" applyBorder="1" applyAlignment="1">
      <alignment horizontal="center"/>
    </xf>
    <xf numFmtId="0" fontId="46"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xf>
    <xf numFmtId="49" fontId="2" fillId="16" borderId="32" xfId="0" applyNumberFormat="1" applyFont="1" applyFill="1" applyBorder="1" applyAlignment="1">
      <alignment horizontal="left"/>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29" fillId="0" borderId="0" xfId="0" applyNumberFormat="1" applyFont="1" applyAlignment="1">
      <alignment horizontal="left" wrapText="1"/>
    </xf>
    <xf numFmtId="0" fontId="0" fillId="0" borderId="0" xfId="0" applyAlignment="1"/>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07" xfId="0" applyFont="1" applyBorder="1" applyAlignment="1">
      <alignment horizontal="center" vertical="center" wrapText="1"/>
    </xf>
    <xf numFmtId="0" fontId="39" fillId="0" borderId="104" xfId="0" applyFont="1" applyBorder="1" applyAlignment="1">
      <alignment horizontal="center" vertical="center" wrapText="1"/>
    </xf>
    <xf numFmtId="0" fontId="1" fillId="0" borderId="0" xfId="0" applyFont="1" applyFill="1" applyBorder="1" applyAlignment="1">
      <alignment horizontal="right"/>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02" t="s">
        <v>175</v>
      </c>
      <c r="B1" s="232"/>
      <c r="C1" s="232"/>
      <c r="D1" s="232"/>
      <c r="F1" s="233"/>
      <c r="G1" s="233"/>
      <c r="H1" s="462"/>
      <c r="I1" s="233"/>
      <c r="J1" s="233"/>
      <c r="K1" s="233"/>
      <c r="L1" s="233"/>
      <c r="M1" s="233"/>
      <c r="N1" s="233"/>
      <c r="O1" s="233"/>
      <c r="P1" s="233"/>
      <c r="Q1" s="233"/>
      <c r="R1" s="54"/>
      <c r="S1" s="234"/>
      <c r="T1" s="234"/>
      <c r="U1" s="653"/>
      <c r="V1" s="653"/>
      <c r="W1" s="653"/>
      <c r="X1" s="653"/>
      <c r="Y1" s="653"/>
      <c r="Z1" s="653"/>
    </row>
    <row r="2" spans="1:34" ht="26.25" customHeight="1" thickBot="1" x14ac:dyDescent="0.4">
      <c r="A2" s="583"/>
      <c r="B2" s="623" t="s">
        <v>218</v>
      </c>
      <c r="C2" s="583"/>
      <c r="D2" s="583"/>
      <c r="E2" s="584"/>
      <c r="F2" s="584"/>
      <c r="G2" s="655"/>
      <c r="H2" s="655"/>
      <c r="I2" s="655"/>
      <c r="J2" s="655"/>
      <c r="K2" s="655"/>
      <c r="L2" s="655"/>
      <c r="M2" s="655"/>
      <c r="N2" s="655"/>
      <c r="O2" s="655"/>
      <c r="P2" s="654" t="s">
        <v>221</v>
      </c>
      <c r="Q2" s="654"/>
      <c r="R2" s="654"/>
      <c r="S2" s="654"/>
      <c r="U2" s="674" t="s">
        <v>195</v>
      </c>
      <c r="V2" s="675"/>
      <c r="W2" s="675"/>
      <c r="X2" s="675"/>
      <c r="Y2" s="675"/>
      <c r="Z2" s="676"/>
    </row>
    <row r="3" spans="1:34" ht="12.75" customHeight="1" thickTop="1" thickBot="1" x14ac:dyDescent="0.25">
      <c r="A3" s="147"/>
      <c r="B3" s="507"/>
      <c r="C3" s="507"/>
      <c r="D3" s="507"/>
      <c r="E3" s="35"/>
      <c r="F3" s="35"/>
      <c r="G3" s="35"/>
      <c r="H3" s="35"/>
      <c r="I3" s="35"/>
      <c r="J3" s="35"/>
      <c r="K3" s="35"/>
      <c r="L3" s="35"/>
      <c r="M3" s="35"/>
      <c r="N3" s="35"/>
      <c r="O3" s="35"/>
      <c r="P3" s="35"/>
      <c r="Q3" s="35"/>
      <c r="R3" s="35"/>
      <c r="S3" s="49"/>
      <c r="T3" s="34"/>
      <c r="U3" s="677"/>
      <c r="V3" s="678"/>
      <c r="W3" s="679"/>
      <c r="X3" s="679"/>
      <c r="Y3" s="679"/>
      <c r="Z3" s="680"/>
    </row>
    <row r="4" spans="1:34" ht="12.95"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72"/>
      <c r="U4" s="681" t="s">
        <v>203</v>
      </c>
      <c r="V4" s="682"/>
      <c r="W4" s="590" t="s">
        <v>197</v>
      </c>
      <c r="X4" s="591" t="s">
        <v>40</v>
      </c>
      <c r="Y4" s="592" t="s">
        <v>198</v>
      </c>
      <c r="Z4" s="593"/>
    </row>
    <row r="5" spans="1:34" ht="12.95" customHeight="1" thickBot="1" x14ac:dyDescent="0.25">
      <c r="A5" s="63"/>
      <c r="B5" s="30"/>
      <c r="C5" s="30"/>
      <c r="D5" s="30"/>
      <c r="E5" s="205"/>
      <c r="K5" s="34"/>
      <c r="L5" s="34"/>
      <c r="M5" s="34"/>
      <c r="N5" s="34"/>
      <c r="O5" s="135"/>
      <c r="P5" s="360"/>
      <c r="Q5" s="87"/>
      <c r="R5" s="34"/>
      <c r="S5" s="358"/>
      <c r="T5" s="637" t="s">
        <v>217</v>
      </c>
      <c r="U5" s="524" t="s">
        <v>187</v>
      </c>
      <c r="V5" s="525" t="s">
        <v>188</v>
      </c>
      <c r="W5" s="559" t="s">
        <v>189</v>
      </c>
      <c r="X5" s="222" t="s">
        <v>193</v>
      </c>
      <c r="Y5" s="222" t="s">
        <v>194</v>
      </c>
      <c r="Z5" s="588" t="s">
        <v>196</v>
      </c>
    </row>
    <row r="6" spans="1:34" ht="12.95" customHeight="1" x14ac:dyDescent="0.2">
      <c r="A6" s="63"/>
      <c r="B6" s="30"/>
      <c r="C6" s="30"/>
      <c r="D6" s="30"/>
      <c r="E6" s="30"/>
      <c r="K6" s="153"/>
      <c r="L6" s="52"/>
      <c r="O6" s="385"/>
      <c r="P6" s="360"/>
      <c r="Q6" s="87"/>
      <c r="R6" s="34"/>
      <c r="S6" s="386"/>
      <c r="T6" s="597"/>
      <c r="U6" s="597"/>
      <c r="V6" s="598"/>
      <c r="W6" s="615"/>
      <c r="X6" s="598"/>
      <c r="Y6" s="615"/>
      <c r="Z6" s="599" t="s">
        <v>40</v>
      </c>
    </row>
    <row r="7" spans="1:34" ht="12.95" customHeight="1" x14ac:dyDescent="0.2">
      <c r="A7" s="63"/>
      <c r="B7" s="30"/>
      <c r="C7" s="30"/>
      <c r="D7" s="30"/>
      <c r="E7" s="30"/>
      <c r="G7" s="692"/>
      <c r="H7" s="693"/>
      <c r="K7" s="153"/>
      <c r="L7" s="52"/>
      <c r="M7" s="34"/>
      <c r="N7" s="34"/>
      <c r="O7" s="385" t="s">
        <v>124</v>
      </c>
      <c r="P7" s="360">
        <v>12</v>
      </c>
      <c r="Q7" s="87">
        <v>180100</v>
      </c>
      <c r="R7" s="34"/>
      <c r="S7" s="386">
        <f t="shared" ref="S7:S19" si="0">Q7/12</f>
        <v>15008.333333333334</v>
      </c>
      <c r="T7" s="597"/>
      <c r="U7" s="597"/>
      <c r="V7" s="598"/>
      <c r="W7" s="615"/>
      <c r="X7" s="598"/>
      <c r="Y7" s="615"/>
      <c r="Z7" s="599" t="s">
        <v>40</v>
      </c>
      <c r="AB7" s="34"/>
      <c r="AD7" s="109" t="s">
        <v>30</v>
      </c>
      <c r="AG7" s="109" t="s">
        <v>39</v>
      </c>
      <c r="AH7" s="126">
        <f>SUM(AF36:AH36)</f>
        <v>0</v>
      </c>
    </row>
    <row r="8" spans="1:34" ht="12.95" customHeight="1" x14ac:dyDescent="0.2">
      <c r="A8" s="63"/>
      <c r="B8" s="30"/>
      <c r="C8" s="30"/>
      <c r="D8" s="30"/>
      <c r="E8" s="30"/>
      <c r="F8" s="326" t="s">
        <v>112</v>
      </c>
      <c r="G8" s="694"/>
      <c r="H8" s="695"/>
      <c r="I8" s="327" t="s">
        <v>80</v>
      </c>
      <c r="K8" s="153"/>
      <c r="L8" s="52"/>
      <c r="M8" s="34"/>
      <c r="N8" s="34"/>
      <c r="O8" s="385" t="s">
        <v>125</v>
      </c>
      <c r="P8" s="360">
        <v>13</v>
      </c>
      <c r="Q8" s="87">
        <v>183500</v>
      </c>
      <c r="R8" s="34"/>
      <c r="S8" s="386">
        <f t="shared" si="0"/>
        <v>15291.666666666666</v>
      </c>
      <c r="T8" s="597"/>
      <c r="U8" s="597"/>
      <c r="V8" s="598"/>
      <c r="W8" s="615"/>
      <c r="X8" s="598"/>
      <c r="Y8" s="615"/>
      <c r="Z8" s="599" t="s">
        <v>40</v>
      </c>
      <c r="AB8" s="34"/>
      <c r="AD8" s="109"/>
      <c r="AG8" s="109"/>
      <c r="AH8" s="126"/>
    </row>
    <row r="9" spans="1:34" ht="12.95" customHeight="1" x14ac:dyDescent="0.2">
      <c r="A9" s="63"/>
      <c r="B9" s="30"/>
      <c r="C9" s="30"/>
      <c r="D9" s="30"/>
      <c r="E9" s="30"/>
      <c r="G9" s="686"/>
      <c r="H9" s="687"/>
      <c r="I9" s="687"/>
      <c r="J9" s="688"/>
      <c r="K9" s="153"/>
      <c r="L9" s="52"/>
      <c r="M9" s="34"/>
      <c r="N9" s="34"/>
      <c r="O9" s="385" t="s">
        <v>127</v>
      </c>
      <c r="P9" s="360">
        <v>14</v>
      </c>
      <c r="Q9" s="87">
        <v>186600</v>
      </c>
      <c r="R9" s="34"/>
      <c r="S9" s="386">
        <f t="shared" si="0"/>
        <v>15550</v>
      </c>
      <c r="T9" s="597"/>
      <c r="U9" s="597"/>
      <c r="V9" s="598"/>
      <c r="W9" s="615"/>
      <c r="X9" s="598"/>
      <c r="Y9" s="615"/>
      <c r="Z9" s="599" t="s">
        <v>40</v>
      </c>
      <c r="AB9" s="34"/>
      <c r="AD9" s="109"/>
      <c r="AG9" s="109"/>
      <c r="AH9" s="126"/>
    </row>
    <row r="10" spans="1:34" ht="12.95" customHeight="1" x14ac:dyDescent="0.2">
      <c r="A10" s="63"/>
      <c r="B10" s="30"/>
      <c r="C10" s="30"/>
      <c r="D10" s="30"/>
      <c r="E10" s="30"/>
      <c r="F10" s="135" t="s">
        <v>44</v>
      </c>
      <c r="G10" s="689"/>
      <c r="H10" s="690"/>
      <c r="I10" s="690"/>
      <c r="J10" s="691"/>
      <c r="K10" s="153"/>
      <c r="L10" s="52"/>
      <c r="M10" s="34"/>
      <c r="N10" s="34"/>
      <c r="O10" s="326" t="s">
        <v>133</v>
      </c>
      <c r="P10" s="360">
        <v>15</v>
      </c>
      <c r="Q10" s="87">
        <v>200000</v>
      </c>
      <c r="R10" s="34"/>
      <c r="S10" s="386">
        <f t="shared" si="0"/>
        <v>16666.666666666668</v>
      </c>
      <c r="T10" s="597"/>
      <c r="U10" s="597"/>
      <c r="V10" s="598"/>
      <c r="W10" s="615"/>
      <c r="X10" s="598"/>
      <c r="Y10" s="615"/>
      <c r="Z10" s="599" t="s">
        <v>40</v>
      </c>
      <c r="AB10" s="34"/>
      <c r="AD10" s="109"/>
      <c r="AG10" s="109"/>
      <c r="AH10" s="126"/>
    </row>
    <row r="11" spans="1:34" ht="12.95" customHeight="1" x14ac:dyDescent="0.2">
      <c r="A11" s="63"/>
      <c r="B11" s="30"/>
      <c r="C11" s="30"/>
      <c r="D11" s="30"/>
      <c r="E11" s="30"/>
      <c r="G11" s="686"/>
      <c r="H11" s="687"/>
      <c r="I11" s="687"/>
      <c r="J11" s="688"/>
      <c r="K11" s="153"/>
      <c r="L11" s="52"/>
      <c r="M11" s="34"/>
      <c r="N11" s="34"/>
      <c r="O11" s="326" t="s">
        <v>129</v>
      </c>
      <c r="P11" s="360">
        <v>16</v>
      </c>
      <c r="Q11" s="87">
        <v>191300</v>
      </c>
      <c r="R11" s="34"/>
      <c r="S11" s="386">
        <f t="shared" si="0"/>
        <v>15941.666666666666</v>
      </c>
      <c r="T11" s="597"/>
      <c r="U11" s="597"/>
      <c r="V11" s="598"/>
      <c r="W11" s="615"/>
      <c r="X11" s="598"/>
      <c r="Y11" s="615"/>
      <c r="Z11" s="599" t="s">
        <v>40</v>
      </c>
      <c r="AB11" s="34"/>
      <c r="AD11" s="109"/>
      <c r="AG11" s="109"/>
      <c r="AH11" s="126"/>
    </row>
    <row r="12" spans="1:34" ht="12.95" customHeight="1" thickBot="1" x14ac:dyDescent="0.25">
      <c r="A12" s="63"/>
      <c r="B12" s="30"/>
      <c r="C12" s="30"/>
      <c r="D12" s="30"/>
      <c r="E12" s="30"/>
      <c r="F12" s="135" t="s">
        <v>45</v>
      </c>
      <c r="G12" s="689"/>
      <c r="H12" s="690"/>
      <c r="I12" s="690"/>
      <c r="J12" s="691"/>
      <c r="K12" s="153"/>
      <c r="L12" s="52"/>
      <c r="M12" s="34"/>
      <c r="N12" s="34"/>
      <c r="O12" s="443" t="s">
        <v>128</v>
      </c>
      <c r="P12" s="440">
        <v>17</v>
      </c>
      <c r="Q12" s="441">
        <v>207000</v>
      </c>
      <c r="R12" s="154"/>
      <c r="S12" s="442">
        <f t="shared" si="0"/>
        <v>17250</v>
      </c>
      <c r="T12" s="574"/>
      <c r="U12" s="585"/>
      <c r="V12" s="586"/>
      <c r="W12" s="586"/>
      <c r="X12" s="586"/>
      <c r="Y12" s="586"/>
      <c r="Z12" s="587"/>
      <c r="AB12" s="34"/>
      <c r="AD12" s="109"/>
      <c r="AG12" s="109"/>
      <c r="AH12" s="126"/>
    </row>
    <row r="13" spans="1:34" ht="12.95" customHeight="1" thickBot="1" x14ac:dyDescent="0.25">
      <c r="A13" s="63"/>
      <c r="B13" s="30"/>
      <c r="C13" s="30"/>
      <c r="D13" s="30"/>
      <c r="E13" s="30"/>
      <c r="F13" s="135"/>
      <c r="G13" s="135"/>
      <c r="H13" s="383"/>
      <c r="I13" s="384"/>
      <c r="K13" s="153"/>
      <c r="M13" s="34"/>
      <c r="N13" s="34"/>
      <c r="O13" s="421" t="s">
        <v>144</v>
      </c>
      <c r="P13" s="422">
        <v>18</v>
      </c>
      <c r="Q13" s="423">
        <v>196700</v>
      </c>
      <c r="R13" s="420"/>
      <c r="S13" s="424">
        <f t="shared" si="0"/>
        <v>16391.666666666668</v>
      </c>
      <c r="T13" s="574"/>
      <c r="U13" s="635" t="s">
        <v>199</v>
      </c>
      <c r="V13" s="638"/>
      <c r="W13" s="589" t="s">
        <v>197</v>
      </c>
      <c r="X13" s="600" t="s">
        <v>40</v>
      </c>
      <c r="Y13" s="589" t="s">
        <v>198</v>
      </c>
      <c r="Z13" s="596"/>
      <c r="AB13" s="34"/>
      <c r="AD13" s="109"/>
      <c r="AG13" s="109"/>
      <c r="AH13" s="126"/>
    </row>
    <row r="14" spans="1:34" ht="12.95" customHeight="1" thickBot="1" x14ac:dyDescent="0.25">
      <c r="A14" s="63"/>
      <c r="B14" s="30"/>
      <c r="C14" s="30"/>
      <c r="D14" s="30"/>
      <c r="E14" s="30"/>
      <c r="F14" s="135"/>
      <c r="G14" s="135"/>
      <c r="H14" s="383"/>
      <c r="I14" s="384"/>
      <c r="K14" s="153"/>
      <c r="M14" s="34"/>
      <c r="N14" s="34"/>
      <c r="O14" s="439" t="s">
        <v>145</v>
      </c>
      <c r="P14" s="440">
        <v>19</v>
      </c>
      <c r="Q14" s="441">
        <v>199700</v>
      </c>
      <c r="R14" s="154"/>
      <c r="S14" s="442">
        <f t="shared" si="0"/>
        <v>16641.666666666668</v>
      </c>
      <c r="T14" s="637" t="s">
        <v>217</v>
      </c>
      <c r="U14" s="524" t="s">
        <v>187</v>
      </c>
      <c r="V14" s="525" t="s">
        <v>188</v>
      </c>
      <c r="W14" s="526" t="s">
        <v>189</v>
      </c>
      <c r="X14" s="525" t="s">
        <v>193</v>
      </c>
      <c r="Y14" s="525" t="s">
        <v>194</v>
      </c>
      <c r="Z14" s="594" t="s">
        <v>196</v>
      </c>
      <c r="AB14" s="34"/>
      <c r="AD14" s="109"/>
      <c r="AG14" s="109"/>
      <c r="AH14" s="126"/>
    </row>
    <row r="15" spans="1:34" ht="12.95" customHeight="1" x14ac:dyDescent="0.2">
      <c r="A15" s="63"/>
      <c r="B15" s="30"/>
      <c r="C15" s="30"/>
      <c r="D15" s="30"/>
      <c r="E15" s="30"/>
      <c r="F15" s="135"/>
      <c r="G15" s="135"/>
      <c r="H15" s="383"/>
      <c r="I15" s="384"/>
      <c r="K15" s="153"/>
      <c r="L15" s="312"/>
      <c r="M15" s="154"/>
      <c r="N15" s="154"/>
      <c r="O15" s="439" t="s">
        <v>205</v>
      </c>
      <c r="P15" s="440">
        <v>20</v>
      </c>
      <c r="Q15" s="441">
        <v>179700</v>
      </c>
      <c r="R15" s="154"/>
      <c r="S15" s="442">
        <f t="shared" si="0"/>
        <v>14975</v>
      </c>
      <c r="T15" s="597"/>
      <c r="U15" s="597"/>
      <c r="V15" s="598"/>
      <c r="W15" s="615"/>
      <c r="X15" s="598"/>
      <c r="Y15" s="615"/>
      <c r="Z15" s="599"/>
      <c r="AB15" s="34"/>
      <c r="AD15" s="109"/>
      <c r="AG15" s="109"/>
      <c r="AH15" s="126"/>
    </row>
    <row r="16" spans="1:34" ht="12.95" customHeight="1" x14ac:dyDescent="0.2">
      <c r="A16" s="63"/>
      <c r="B16" s="30"/>
      <c r="C16" s="30"/>
      <c r="D16" s="30"/>
      <c r="E16" s="30"/>
      <c r="F16" s="135"/>
      <c r="G16" s="135"/>
      <c r="H16" s="383"/>
      <c r="I16" s="384"/>
      <c r="K16" s="153"/>
      <c r="L16" s="419"/>
      <c r="M16" s="420"/>
      <c r="N16" s="420"/>
      <c r="O16" s="439" t="s">
        <v>176</v>
      </c>
      <c r="P16" s="440">
        <v>21</v>
      </c>
      <c r="Q16" s="441">
        <v>221000</v>
      </c>
      <c r="R16" s="154"/>
      <c r="S16" s="442">
        <f t="shared" si="0"/>
        <v>18416.666666666668</v>
      </c>
      <c r="T16" s="597"/>
      <c r="U16" s="597"/>
      <c r="V16" s="598"/>
      <c r="W16" s="615"/>
      <c r="X16" s="598"/>
      <c r="Y16" s="615"/>
      <c r="Z16" s="599"/>
      <c r="AB16" s="34"/>
      <c r="AD16" s="109"/>
      <c r="AG16" s="109"/>
      <c r="AH16" s="126"/>
    </row>
    <row r="17" spans="1:34" ht="12.95" customHeight="1" x14ac:dyDescent="0.2">
      <c r="A17" s="63"/>
      <c r="B17" s="30"/>
      <c r="C17" s="30"/>
      <c r="D17" s="30"/>
      <c r="E17" s="30"/>
      <c r="F17" s="135"/>
      <c r="G17" s="135"/>
      <c r="H17" s="383"/>
      <c r="I17" s="384"/>
      <c r="K17" s="153"/>
      <c r="L17" s="312"/>
      <c r="M17" s="154"/>
      <c r="N17" s="154"/>
      <c r="O17" s="439" t="s">
        <v>204</v>
      </c>
      <c r="P17" s="440">
        <v>22</v>
      </c>
      <c r="Q17" s="441">
        <v>181500</v>
      </c>
      <c r="R17" s="154"/>
      <c r="S17" s="442">
        <f t="shared" si="0"/>
        <v>15125</v>
      </c>
      <c r="T17" s="597"/>
      <c r="U17" s="597"/>
      <c r="V17" s="598"/>
      <c r="W17" s="615"/>
      <c r="X17" s="598"/>
      <c r="Y17" s="615"/>
      <c r="Z17" s="599"/>
      <c r="AB17" s="34"/>
      <c r="AD17" s="109"/>
      <c r="AG17" s="109"/>
      <c r="AH17" s="126"/>
    </row>
    <row r="18" spans="1:34" ht="12.95" customHeight="1" thickBot="1" x14ac:dyDescent="0.25">
      <c r="A18" s="63"/>
      <c r="B18" s="30"/>
      <c r="C18" s="30"/>
      <c r="D18" s="30"/>
      <c r="E18" s="30"/>
      <c r="F18" s="135"/>
      <c r="G18" s="135"/>
      <c r="H18" s="383"/>
      <c r="I18" s="384"/>
      <c r="K18" s="153"/>
      <c r="L18" s="312"/>
      <c r="M18" s="154"/>
      <c r="N18" s="154"/>
      <c r="O18" s="439" t="s">
        <v>210</v>
      </c>
      <c r="P18" s="440">
        <v>23</v>
      </c>
      <c r="Q18" s="441">
        <v>250000</v>
      </c>
      <c r="R18" s="154"/>
      <c r="S18" s="442">
        <f t="shared" si="0"/>
        <v>20833.333333333332</v>
      </c>
      <c r="T18" s="576"/>
      <c r="U18" s="585"/>
      <c r="V18" s="586"/>
      <c r="W18" s="586"/>
      <c r="X18" s="586"/>
      <c r="Y18" s="586"/>
      <c r="Z18" s="587"/>
      <c r="AB18" s="34"/>
      <c r="AD18" s="109"/>
      <c r="AG18" s="109"/>
      <c r="AH18" s="126"/>
    </row>
    <row r="19" spans="1:34" ht="12.95" customHeight="1" thickBot="1" x14ac:dyDescent="0.25">
      <c r="A19" s="63"/>
      <c r="B19" s="30"/>
      <c r="C19" s="30"/>
      <c r="D19" s="30"/>
      <c r="E19" s="30"/>
      <c r="F19" s="135"/>
      <c r="G19" s="135"/>
      <c r="H19" s="383"/>
      <c r="I19" s="384"/>
      <c r="K19" s="153"/>
      <c r="L19" s="312"/>
      <c r="M19" s="154"/>
      <c r="N19" s="154"/>
      <c r="O19" s="439" t="s">
        <v>209</v>
      </c>
      <c r="P19" s="440">
        <v>24</v>
      </c>
      <c r="Q19" s="441">
        <v>183300</v>
      </c>
      <c r="R19" s="154"/>
      <c r="S19" s="442">
        <f t="shared" si="0"/>
        <v>15275</v>
      </c>
      <c r="T19" s="575"/>
      <c r="U19" s="635" t="s">
        <v>200</v>
      </c>
      <c r="V19" s="638"/>
      <c r="W19" s="589" t="s">
        <v>197</v>
      </c>
      <c r="X19" s="600" t="s">
        <v>40</v>
      </c>
      <c r="Y19" s="589" t="s">
        <v>198</v>
      </c>
      <c r="Z19" s="596"/>
      <c r="AB19" s="34"/>
      <c r="AD19" s="109"/>
      <c r="AG19" s="109"/>
      <c r="AH19" s="126"/>
    </row>
    <row r="20" spans="1:34" ht="12.95" customHeight="1" thickBot="1" x14ac:dyDescent="0.25">
      <c r="A20" s="63"/>
      <c r="B20" s="30"/>
      <c r="C20" s="30"/>
      <c r="D20" s="30"/>
      <c r="E20" s="30"/>
      <c r="F20" s="135"/>
      <c r="G20" s="135"/>
      <c r="H20" s="383"/>
      <c r="I20" s="384"/>
      <c r="K20" s="153"/>
      <c r="L20" s="312"/>
      <c r="M20" s="154"/>
      <c r="N20" s="154"/>
      <c r="O20" s="770" t="s">
        <v>222</v>
      </c>
      <c r="P20" s="440">
        <v>25</v>
      </c>
      <c r="Q20" s="441">
        <v>185100</v>
      </c>
      <c r="R20" s="154"/>
      <c r="S20" s="442">
        <f t="shared" ref="S20" si="1">Q20/12</f>
        <v>15425</v>
      </c>
      <c r="T20" s="637" t="s">
        <v>217</v>
      </c>
      <c r="U20" s="524" t="s">
        <v>187</v>
      </c>
      <c r="V20" s="525" t="s">
        <v>188</v>
      </c>
      <c r="W20" s="526" t="s">
        <v>189</v>
      </c>
      <c r="X20" s="525" t="s">
        <v>193</v>
      </c>
      <c r="Y20" s="525" t="s">
        <v>194</v>
      </c>
      <c r="Z20" s="594" t="s">
        <v>196</v>
      </c>
      <c r="AB20" s="34"/>
      <c r="AD20" s="109"/>
      <c r="AG20" s="109"/>
      <c r="AH20" s="126"/>
    </row>
    <row r="21" spans="1:34" ht="12.95" customHeight="1" x14ac:dyDescent="0.2">
      <c r="A21" s="63"/>
      <c r="B21" s="30"/>
      <c r="C21" s="30"/>
      <c r="D21" s="30"/>
      <c r="E21" s="30"/>
      <c r="F21" s="135"/>
      <c r="G21" s="696"/>
      <c r="H21" s="697"/>
      <c r="I21" s="698"/>
      <c r="K21" s="153"/>
      <c r="L21" s="52"/>
      <c r="M21" s="34"/>
      <c r="N21" s="34"/>
      <c r="O21" s="385"/>
      <c r="P21" s="360"/>
      <c r="Q21" s="87"/>
      <c r="R21" s="34"/>
      <c r="S21" s="386"/>
      <c r="T21" s="597"/>
      <c r="U21" s="643"/>
      <c r="V21" s="644"/>
      <c r="W21" s="639"/>
      <c r="X21" s="644"/>
      <c r="Y21" s="639"/>
      <c r="Z21" s="645"/>
      <c r="AB21" s="34"/>
      <c r="AD21" s="109"/>
      <c r="AG21" s="109"/>
      <c r="AH21" s="126"/>
    </row>
    <row r="22" spans="1:34" ht="12.95" customHeight="1" thickBot="1" x14ac:dyDescent="0.25">
      <c r="A22" s="63"/>
      <c r="B22" s="30"/>
      <c r="C22" s="30"/>
      <c r="D22" s="30"/>
      <c r="E22" s="30"/>
      <c r="F22" s="135" t="s">
        <v>79</v>
      </c>
      <c r="G22" s="699"/>
      <c r="H22" s="700"/>
      <c r="I22" s="701"/>
      <c r="K22" s="154"/>
      <c r="L22" s="34"/>
      <c r="M22" s="34"/>
      <c r="N22" s="34"/>
      <c r="O22" s="71"/>
      <c r="P22" s="135" t="s">
        <v>69</v>
      </c>
      <c r="Q22" s="131" t="str">
        <f>IF(OR(Q33&gt;Fed_Limit,Q34&gt;Fed_Limit,Q35&gt;Fed_Limit,Q36&gt;Fed_Limit),"Yes","No")</f>
        <v>No</v>
      </c>
      <c r="R22" s="131"/>
      <c r="S22" s="79"/>
      <c r="T22" s="597"/>
      <c r="U22" s="646"/>
      <c r="V22" s="636"/>
      <c r="W22" s="617"/>
      <c r="X22" s="636"/>
      <c r="Y22" s="617"/>
      <c r="Z22" s="618"/>
      <c r="AB22" s="131"/>
      <c r="AD22" s="683" t="s">
        <v>36</v>
      </c>
      <c r="AE22" s="685"/>
      <c r="AF22" s="683" t="s">
        <v>34</v>
      </c>
      <c r="AG22" s="684"/>
      <c r="AH22" s="685"/>
    </row>
    <row r="23" spans="1:34" ht="12.95" customHeight="1" thickBot="1" x14ac:dyDescent="0.25">
      <c r="A23" s="148"/>
      <c r="B23" s="508"/>
      <c r="C23" s="508"/>
      <c r="D23" s="508"/>
      <c r="E23" s="36"/>
      <c r="F23" s="36"/>
      <c r="G23" s="36"/>
      <c r="H23" s="36"/>
      <c r="I23" s="36"/>
      <c r="J23" s="36"/>
      <c r="K23" s="36"/>
      <c r="L23" s="36"/>
      <c r="M23" s="36"/>
      <c r="N23" s="36"/>
      <c r="O23" s="36"/>
      <c r="P23" s="36"/>
      <c r="Q23" s="36"/>
      <c r="R23" s="36"/>
      <c r="S23" s="51"/>
      <c r="T23" s="574"/>
      <c r="U23" s="640"/>
      <c r="V23" s="641"/>
      <c r="W23" s="641"/>
      <c r="X23" s="641"/>
      <c r="Y23" s="641"/>
      <c r="Z23" s="642"/>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131"/>
      <c r="U24" s="635" t="s">
        <v>216</v>
      </c>
      <c r="V24" s="616"/>
      <c r="W24" s="590" t="s">
        <v>197</v>
      </c>
      <c r="X24" s="601" t="s">
        <v>40</v>
      </c>
      <c r="Y24" s="592" t="s">
        <v>198</v>
      </c>
      <c r="Z24" s="593"/>
      <c r="AB24" s="34"/>
      <c r="AD24" s="122"/>
      <c r="AE24" s="102"/>
      <c r="AF24" s="101"/>
      <c r="AG24" s="101"/>
      <c r="AH24" s="102"/>
    </row>
    <row r="25" spans="1:34" ht="14.25" customHeight="1" thickBot="1" x14ac:dyDescent="0.25">
      <c r="A25" s="63"/>
      <c r="B25" s="30"/>
      <c r="C25" s="30"/>
      <c r="D25" s="30"/>
      <c r="E25" s="401"/>
      <c r="G25" s="55" t="s">
        <v>64</v>
      </c>
      <c r="H25" s="34"/>
      <c r="I25" s="34"/>
      <c r="J25" s="34"/>
      <c r="K25" s="34"/>
      <c r="L25" s="34"/>
      <c r="M25" s="34"/>
      <c r="N25" s="34"/>
      <c r="O25" s="34"/>
      <c r="P25" s="34"/>
      <c r="Q25" s="50"/>
      <c r="R25" s="34"/>
      <c r="S25" s="34"/>
      <c r="T25" s="637" t="s">
        <v>217</v>
      </c>
      <c r="U25" s="647" t="s">
        <v>187</v>
      </c>
      <c r="V25" s="525" t="s">
        <v>188</v>
      </c>
      <c r="W25" s="526" t="s">
        <v>189</v>
      </c>
      <c r="X25" s="525" t="s">
        <v>193</v>
      </c>
      <c r="Y25" s="525" t="s">
        <v>194</v>
      </c>
      <c r="Z25" s="594" t="s">
        <v>196</v>
      </c>
      <c r="AB25" s="34"/>
      <c r="AD25" s="122"/>
      <c r="AE25" s="102"/>
      <c r="AF25" s="101"/>
      <c r="AG25" s="101"/>
      <c r="AH25" s="102"/>
    </row>
    <row r="26" spans="1:34" ht="14.25" customHeight="1" x14ac:dyDescent="0.2">
      <c r="A26" s="63"/>
      <c r="B26" s="30"/>
      <c r="C26" s="30"/>
      <c r="D26" s="30"/>
      <c r="E26" s="34"/>
      <c r="F26" s="55"/>
      <c r="G26" s="55"/>
      <c r="H26" s="390"/>
      <c r="I26" s="315" t="s">
        <v>80</v>
      </c>
      <c r="J26" s="135" t="s">
        <v>0</v>
      </c>
      <c r="K26" s="207">
        <f>IF(ISERROR(IF(H29="",H26/M37,H29)),0,IF(H29="",H26/M37,H29))</f>
        <v>0</v>
      </c>
      <c r="L26" s="34"/>
      <c r="M26" s="34"/>
      <c r="N26" s="134"/>
      <c r="O26" s="34"/>
      <c r="P26" s="34"/>
      <c r="Q26" s="50"/>
      <c r="R26" s="34"/>
      <c r="S26" s="34"/>
      <c r="T26" s="597"/>
      <c r="U26" s="597"/>
      <c r="V26" s="649"/>
      <c r="W26" s="615"/>
      <c r="X26" s="598"/>
      <c r="Y26" s="615"/>
      <c r="Z26" s="599"/>
      <c r="AB26" s="34"/>
      <c r="AD26" s="122"/>
      <c r="AE26" s="102"/>
      <c r="AF26" s="101"/>
      <c r="AG26" s="101"/>
      <c r="AH26" s="102"/>
    </row>
    <row r="27" spans="1:34" ht="14.25" customHeight="1" x14ac:dyDescent="0.2">
      <c r="A27" s="245"/>
      <c r="B27" s="401"/>
      <c r="C27" s="401"/>
      <c r="D27" s="401"/>
      <c r="E27" s="246"/>
      <c r="F27" s="34"/>
      <c r="G27" s="34"/>
      <c r="H27" s="34"/>
      <c r="I27" s="34"/>
      <c r="J27" s="34"/>
      <c r="K27" s="34"/>
      <c r="L27" s="34"/>
      <c r="M27" s="34"/>
      <c r="N27" s="34"/>
      <c r="O27" s="134"/>
      <c r="P27" s="34"/>
      <c r="Q27" s="50"/>
      <c r="R27" s="34"/>
      <c r="S27" s="34"/>
      <c r="T27" s="597"/>
      <c r="U27" s="648"/>
      <c r="V27" s="615"/>
      <c r="W27" s="598"/>
      <c r="X27" s="615"/>
      <c r="Y27" s="615"/>
      <c r="Z27" s="599"/>
      <c r="AB27" s="34"/>
      <c r="AD27" s="122"/>
      <c r="AE27" s="102"/>
      <c r="AF27" s="101"/>
      <c r="AG27" s="101"/>
      <c r="AH27" s="102"/>
    </row>
    <row r="28" spans="1:34" ht="13.5" customHeight="1" x14ac:dyDescent="0.2">
      <c r="A28" s="244"/>
      <c r="B28" s="509"/>
      <c r="C28" s="509"/>
      <c r="D28" s="509"/>
      <c r="E28" s="34"/>
      <c r="G28" s="34" t="s">
        <v>65</v>
      </c>
      <c r="H28" s="34"/>
      <c r="I28" s="34"/>
      <c r="J28" s="34"/>
      <c r="K28" s="34"/>
      <c r="L28" s="34"/>
      <c r="M28" s="34"/>
      <c r="N28" s="34"/>
      <c r="O28" s="34"/>
      <c r="P28" s="34"/>
      <c r="Q28" s="50"/>
      <c r="R28" s="34"/>
      <c r="S28" s="34"/>
      <c r="T28" s="597"/>
      <c r="U28" s="598"/>
      <c r="V28" s="650"/>
      <c r="W28" s="615"/>
      <c r="X28" s="615"/>
      <c r="Y28" s="615"/>
      <c r="Z28" s="599"/>
      <c r="AA28" s="34"/>
      <c r="AB28" s="34"/>
      <c r="AD28" s="122"/>
      <c r="AE28" s="102"/>
      <c r="AF28" s="101"/>
      <c r="AG28" s="101"/>
      <c r="AH28" s="102"/>
    </row>
    <row r="29" spans="1:34" ht="13.5" customHeight="1" x14ac:dyDescent="0.2">
      <c r="A29" s="63"/>
      <c r="B29" s="30"/>
      <c r="C29" s="30"/>
      <c r="D29" s="30"/>
      <c r="E29" s="34"/>
      <c r="F29" s="34"/>
      <c r="G29" s="34"/>
      <c r="H29" s="391"/>
      <c r="I29" s="206"/>
      <c r="J29" s="34" t="s">
        <v>73</v>
      </c>
      <c r="K29" s="236">
        <f>IF(ISERROR(IF(H26="",H29*M37,H26)),0,IF(H26="",H29*M37,H26))</f>
        <v>0</v>
      </c>
      <c r="L29" s="34"/>
      <c r="M29" s="34"/>
      <c r="N29" s="34"/>
      <c r="O29" s="34"/>
      <c r="P29" s="34"/>
      <c r="Q29" s="50"/>
      <c r="R29" s="34"/>
      <c r="S29" s="34"/>
      <c r="T29" s="597"/>
      <c r="U29" s="598"/>
      <c r="V29" s="615"/>
      <c r="W29" s="615"/>
      <c r="X29" s="615"/>
      <c r="Y29" s="615"/>
      <c r="Z29" s="599"/>
      <c r="AA29" s="34"/>
      <c r="AB29" s="34"/>
      <c r="AD29" s="122"/>
      <c r="AE29" s="102"/>
      <c r="AF29" s="101"/>
      <c r="AG29" s="101"/>
      <c r="AH29" s="102"/>
    </row>
    <row r="30" spans="1:34" ht="13.5" thickBot="1" x14ac:dyDescent="0.25">
      <c r="A30" s="148"/>
      <c r="B30" s="508"/>
      <c r="C30" s="508"/>
      <c r="D30" s="508"/>
      <c r="E30" s="210"/>
      <c r="F30" s="210"/>
      <c r="G30" s="210"/>
      <c r="H30" s="235"/>
      <c r="I30" s="36"/>
      <c r="J30" s="36"/>
      <c r="K30" s="36"/>
      <c r="L30" s="36"/>
      <c r="M30" s="36"/>
      <c r="N30" s="36"/>
      <c r="O30" s="36"/>
      <c r="P30" s="36"/>
      <c r="Q30" s="51"/>
      <c r="T30" s="597"/>
      <c r="U30" s="636"/>
      <c r="V30" s="617"/>
      <c r="W30" s="617"/>
      <c r="X30" s="617"/>
      <c r="Y30" s="617"/>
      <c r="Z30" s="618"/>
      <c r="AD30" s="123" t="s">
        <v>32</v>
      </c>
      <c r="AE30" s="103" t="s">
        <v>37</v>
      </c>
      <c r="AF30" s="119" t="s">
        <v>38</v>
      </c>
      <c r="AG30" s="121" t="s">
        <v>35</v>
      </c>
      <c r="AH30" s="120" t="s">
        <v>33</v>
      </c>
    </row>
    <row r="31" spans="1:34" ht="13.5" thickTop="1" x14ac:dyDescent="0.2">
      <c r="A31" s="63"/>
      <c r="B31" s="30"/>
      <c r="C31" s="30"/>
      <c r="D31" s="30"/>
      <c r="E31" s="34"/>
      <c r="G31" s="143" t="s">
        <v>43</v>
      </c>
      <c r="H31" s="392"/>
      <c r="I31" s="250" t="s">
        <v>80</v>
      </c>
      <c r="J31" s="155"/>
      <c r="K31" s="155"/>
      <c r="L31" s="264"/>
      <c r="M31" s="138" t="s">
        <v>42</v>
      </c>
      <c r="N31" s="92"/>
      <c r="O31" s="92"/>
      <c r="P31" s="92"/>
      <c r="Q31" s="139"/>
      <c r="R31" s="85" t="s">
        <v>40</v>
      </c>
      <c r="S31" s="85"/>
      <c r="T31" s="85"/>
      <c r="U31" s="85"/>
      <c r="V31" s="85"/>
      <c r="W31" s="85"/>
      <c r="X31" s="85"/>
      <c r="Y31" s="85"/>
      <c r="Z31" s="85"/>
      <c r="AA31" s="85"/>
      <c r="AB31" s="85"/>
      <c r="AD31" s="112" t="s">
        <v>134</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3"/>
      <c r="I32" s="250" t="s">
        <v>80</v>
      </c>
      <c r="K32" s="156"/>
      <c r="L32" s="55"/>
      <c r="M32" s="413" t="s">
        <v>134</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4"/>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4"/>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4"/>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08"/>
      <c r="C36" s="508"/>
      <c r="D36" s="508"/>
      <c r="E36" s="36"/>
      <c r="F36" s="36"/>
      <c r="G36" s="158" t="s">
        <v>68</v>
      </c>
      <c r="H36" s="395"/>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c r="T39" s="136"/>
      <c r="U39" s="136"/>
      <c r="V39" s="136"/>
      <c r="W39" s="136"/>
      <c r="X39" s="136"/>
      <c r="Y39" s="136"/>
      <c r="Z39" s="136"/>
      <c r="AA39" s="136"/>
      <c r="AH39" s="53"/>
    </row>
    <row r="40" spans="1:34" ht="13.5" thickBot="1" x14ac:dyDescent="0.25">
      <c r="A40" s="513" t="s">
        <v>49</v>
      </c>
      <c r="B40" s="510"/>
      <c r="C40" s="510"/>
      <c r="D40" s="510"/>
      <c r="E40" s="160"/>
      <c r="F40" s="141"/>
      <c r="G40" s="144"/>
      <c r="H40" s="142"/>
      <c r="I40" s="10"/>
      <c r="J40" s="10"/>
      <c r="K40" s="10"/>
      <c r="L40" s="11"/>
      <c r="M40" s="144" t="s">
        <v>7</v>
      </c>
      <c r="N40" s="10"/>
      <c r="O40" s="10"/>
      <c r="P40" s="11"/>
      <c r="Q40" s="19"/>
      <c r="R40" s="34"/>
      <c r="S40" s="460" t="s">
        <v>86</v>
      </c>
      <c r="T40" s="43"/>
      <c r="U40" s="43"/>
      <c r="V40" s="43"/>
      <c r="W40" s="461"/>
      <c r="X40" s="455"/>
      <c r="Y40" s="455"/>
      <c r="Z40" s="455"/>
      <c r="AA40" s="85"/>
      <c r="AB40" s="132" t="s">
        <v>40</v>
      </c>
      <c r="AC40" s="85" t="s">
        <v>40</v>
      </c>
      <c r="AD40" s="6"/>
      <c r="AE40" s="6"/>
      <c r="AF40" s="6"/>
      <c r="AG40" s="5"/>
    </row>
    <row r="41" spans="1:34" ht="40.5" customHeight="1" thickBot="1" x14ac:dyDescent="0.25">
      <c r="A41" s="514" t="s">
        <v>46</v>
      </c>
      <c r="B41" s="526" t="s">
        <v>187</v>
      </c>
      <c r="C41" s="525" t="s">
        <v>188</v>
      </c>
      <c r="D41" s="526" t="s">
        <v>189</v>
      </c>
      <c r="E41" s="525" t="s">
        <v>190</v>
      </c>
      <c r="F41" s="525" t="s">
        <v>191</v>
      </c>
      <c r="G41" s="525" t="s">
        <v>192</v>
      </c>
      <c r="H41" s="223" t="s">
        <v>50</v>
      </c>
      <c r="I41" s="224" t="s">
        <v>47</v>
      </c>
      <c r="J41" s="224" t="s">
        <v>88</v>
      </c>
      <c r="K41" s="224" t="s">
        <v>87</v>
      </c>
      <c r="L41" s="225" t="s">
        <v>48</v>
      </c>
      <c r="M41" s="414" t="s">
        <v>135</v>
      </c>
      <c r="N41" s="58" t="s">
        <v>3</v>
      </c>
      <c r="O41" s="58" t="s">
        <v>4</v>
      </c>
      <c r="P41" s="59" t="s">
        <v>5</v>
      </c>
      <c r="Q41" s="571" t="s">
        <v>9</v>
      </c>
      <c r="R41" s="132"/>
      <c r="S41" s="456" t="s">
        <v>136</v>
      </c>
      <c r="T41" s="457" t="s">
        <v>16</v>
      </c>
      <c r="U41" s="457" t="s">
        <v>41</v>
      </c>
      <c r="V41" s="458" t="s">
        <v>17</v>
      </c>
      <c r="W41" s="459"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54"/>
      <c r="T42" s="217"/>
      <c r="U42" s="217"/>
      <c r="V42" s="217"/>
      <c r="W42" s="272"/>
      <c r="X42" s="55"/>
      <c r="Y42" s="55"/>
      <c r="Z42" s="55"/>
      <c r="AA42" s="55"/>
      <c r="AB42" s="1"/>
    </row>
    <row r="43" spans="1:34" ht="13.5" customHeight="1" x14ac:dyDescent="0.2">
      <c r="A43" s="515"/>
      <c r="B43" s="530"/>
      <c r="C43" s="530"/>
      <c r="D43" s="531"/>
      <c r="E43" s="532"/>
      <c r="F43" s="533"/>
      <c r="G43" s="531"/>
      <c r="H43" s="391"/>
      <c r="I43" s="396"/>
      <c r="J43" s="397"/>
      <c r="K43" s="161">
        <f t="shared" ref="K43:K65" si="2">IF(ISERROR(IF(A43="",L43*(Annual_Salary/12),L43*(VLOOKUP(A43,SalaryLimits,2,FALSE))/12)),0,IF(A43="",L43*(Annual_Salary/12),L43*(VLOOKUP(A43,SalaryLimits,2,FALSE))/12))</f>
        <v>0</v>
      </c>
      <c r="L43" s="332">
        <f t="shared" ref="L43:L65" si="3">IF(ISERROR(ROUND(IF(AND(I43="",A43=""),J43/(Annual_Salary/12),IF(AND(I43="",A43&lt;&gt;""),J43/(VLOOKUP(A43,SalaryLimits,2,FALSE)/12),I43)),4)),0,ROUND(IF(AND(I43="",A43=""),J43/(Annual_Salary/12),IF(AND(I43="",A43&lt;&gt;""),J43/(VLOOKUP(A43,SalaryLimits,2,FALSE)/12),I43)),4))</f>
        <v>0</v>
      </c>
      <c r="M43" s="163">
        <f t="shared" ref="M43:M60" si="4">IF(ISERROR(IF(L43&lt;M82,L43,M82)),0,IF(L43&lt;M82,L43,M82))</f>
        <v>0</v>
      </c>
      <c r="N43" s="114">
        <f t="shared" ref="N43:N60" si="5">IF(ISERROR(IF(AD43&lt;N82,AD43,N82)),0,IF(AD43&lt;N82,AD43,N82))</f>
        <v>0</v>
      </c>
      <c r="O43" s="114">
        <f t="shared" ref="O43:O60" si="6">IF(ISERROR(IF(AE43&lt;O82,AE43,O82)),0,IF(AE43&lt;O82,AE43,O82))</f>
        <v>0</v>
      </c>
      <c r="P43" s="164">
        <f t="shared" ref="P43:P60" si="7">IF(ISERROR(IF(AF43&lt;P82,AF43,P82)),0,IF(AF43&lt;P82,AF43,P82))</f>
        <v>0</v>
      </c>
      <c r="Q43" s="220">
        <f t="shared" ref="Q43:Q65" si="8">SUM(M43:P43)</f>
        <v>0</v>
      </c>
      <c r="R43" s="110"/>
      <c r="S43" s="137">
        <f t="shared" ref="S43:S65" si="9">IF(OR(OverCAP="No",A43=""),0,(M43*(Annual_Salary/12))-(M43*(VLOOKUP(A43,SalaryLimits,2,FALSE)/12)))</f>
        <v>0</v>
      </c>
      <c r="T43" s="137">
        <f t="shared" ref="T43:T65" si="10">IF(OR(OverCAP="No",A43=""),0,(N43*(Annual_Salary/12))-(N43*(VLOOKUP(A43,SalaryLimits,2,FALSE)/12)))</f>
        <v>0</v>
      </c>
      <c r="U43" s="137">
        <f t="shared" ref="U43:U65" si="11">IF(OR(OverCAP="No",A43=""),0,(O43*(Annual_Salary/12))-(O43*(VLOOKUP(A43,SalaryLimits,2,FALSE)/12)))</f>
        <v>0</v>
      </c>
      <c r="V43" s="137">
        <f t="shared" ref="V43:V65" si="12">IF(OR(OverCAP="No",A43=""),0,(P43*(Annual_Salary/12))-(P43*(VLOOKUP(A43,SalaryLimits,2,FALSE)/12)))</f>
        <v>0</v>
      </c>
      <c r="W43" s="336">
        <f>SUM(S43:V43)</f>
        <v>0</v>
      </c>
      <c r="X43" s="213"/>
      <c r="Y43" s="213"/>
      <c r="Z43" s="213"/>
      <c r="AA43" s="213"/>
      <c r="AB43" s="1"/>
      <c r="AD43" s="67">
        <f t="shared" ref="AD43:AD60" si="13">L43-M43</f>
        <v>0</v>
      </c>
      <c r="AE43" s="68">
        <f t="shared" ref="AE43:AE60" si="14">L43-M43-N43</f>
        <v>0</v>
      </c>
      <c r="AF43" s="69">
        <f t="shared" ref="AF43:AF60" si="15">L43-M43-N43-O43</f>
        <v>0</v>
      </c>
      <c r="AG43" s="68">
        <f t="shared" ref="AG43:AG60" si="16">L43-M43-N43-O43-P43</f>
        <v>0</v>
      </c>
    </row>
    <row r="44" spans="1:34" ht="13.5" customHeight="1" x14ac:dyDescent="0.2">
      <c r="A44" s="389"/>
      <c r="B44" s="530"/>
      <c r="C44" s="530"/>
      <c r="D44" s="531"/>
      <c r="E44" s="532"/>
      <c r="F44" s="533"/>
      <c r="G44" s="531"/>
      <c r="H44" s="391"/>
      <c r="I44" s="396"/>
      <c r="J44" s="398"/>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ref="W44:W65" si="17">SUM(S44:V44)</f>
        <v>0</v>
      </c>
      <c r="X44" s="213"/>
      <c r="Y44" s="213"/>
      <c r="Z44" s="213"/>
      <c r="AA44" s="213"/>
      <c r="AB44" s="1"/>
      <c r="AD44" s="67">
        <f t="shared" si="13"/>
        <v>0</v>
      </c>
      <c r="AE44" s="68">
        <f t="shared" si="14"/>
        <v>0</v>
      </c>
      <c r="AF44" s="69">
        <f t="shared" si="15"/>
        <v>0</v>
      </c>
      <c r="AG44" s="68">
        <f t="shared" si="16"/>
        <v>0</v>
      </c>
    </row>
    <row r="45" spans="1:34" x14ac:dyDescent="0.2">
      <c r="A45" s="515"/>
      <c r="B45" s="530"/>
      <c r="C45" s="530"/>
      <c r="D45" s="531"/>
      <c r="E45" s="532"/>
      <c r="F45" s="533"/>
      <c r="G45" s="531"/>
      <c r="H45" s="391"/>
      <c r="I45" s="396"/>
      <c r="J45" s="398"/>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7"/>
        <v>0</v>
      </c>
      <c r="X45" s="213"/>
      <c r="Y45" s="213"/>
      <c r="Z45" s="213"/>
      <c r="AA45" s="213"/>
      <c r="AB45" s="1"/>
      <c r="AD45" s="67">
        <f t="shared" si="13"/>
        <v>0</v>
      </c>
      <c r="AE45" s="68">
        <f t="shared" si="14"/>
        <v>0</v>
      </c>
      <c r="AF45" s="69">
        <f t="shared" si="15"/>
        <v>0</v>
      </c>
      <c r="AG45" s="68">
        <f t="shared" si="16"/>
        <v>0</v>
      </c>
    </row>
    <row r="46" spans="1:34" x14ac:dyDescent="0.2">
      <c r="A46" s="515"/>
      <c r="B46" s="530"/>
      <c r="C46" s="530"/>
      <c r="D46" s="531"/>
      <c r="E46" s="532"/>
      <c r="F46" s="533"/>
      <c r="G46" s="531"/>
      <c r="H46" s="391"/>
      <c r="I46" s="396"/>
      <c r="J46" s="398"/>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7"/>
        <v>0</v>
      </c>
      <c r="X46" s="213"/>
      <c r="Y46" s="213"/>
      <c r="Z46" s="213"/>
      <c r="AA46" s="213"/>
      <c r="AB46" s="1"/>
      <c r="AD46" s="67">
        <f t="shared" si="13"/>
        <v>0</v>
      </c>
      <c r="AE46" s="68">
        <f t="shared" si="14"/>
        <v>0</v>
      </c>
      <c r="AF46" s="69">
        <f t="shared" si="15"/>
        <v>0</v>
      </c>
      <c r="AG46" s="68">
        <f t="shared" si="16"/>
        <v>0</v>
      </c>
    </row>
    <row r="47" spans="1:34" ht="13.5" customHeight="1" x14ac:dyDescent="0.2">
      <c r="A47" s="515"/>
      <c r="B47" s="530"/>
      <c r="C47" s="530"/>
      <c r="D47" s="531"/>
      <c r="E47" s="532"/>
      <c r="F47" s="533"/>
      <c r="G47" s="531"/>
      <c r="H47" s="391"/>
      <c r="I47" s="396"/>
      <c r="J47" s="398"/>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7"/>
        <v>0</v>
      </c>
      <c r="X47" s="213"/>
      <c r="Y47" s="213"/>
      <c r="Z47" s="213"/>
      <c r="AA47" s="213"/>
      <c r="AB47" s="1"/>
      <c r="AD47" s="67">
        <f t="shared" si="13"/>
        <v>0</v>
      </c>
      <c r="AE47" s="68">
        <f t="shared" si="14"/>
        <v>0</v>
      </c>
      <c r="AF47" s="69">
        <f t="shared" si="15"/>
        <v>0</v>
      </c>
      <c r="AG47" s="68">
        <f t="shared" si="16"/>
        <v>0</v>
      </c>
    </row>
    <row r="48" spans="1:34" ht="13.5" customHeight="1" x14ac:dyDescent="0.2">
      <c r="A48" s="515"/>
      <c r="B48" s="530"/>
      <c r="C48" s="530"/>
      <c r="D48" s="531"/>
      <c r="E48" s="532"/>
      <c r="F48" s="533"/>
      <c r="G48" s="531"/>
      <c r="H48" s="391"/>
      <c r="I48" s="396"/>
      <c r="J48" s="398"/>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7"/>
        <v>0</v>
      </c>
      <c r="X48" s="213"/>
      <c r="Y48" s="213"/>
      <c r="Z48" s="213"/>
      <c r="AA48" s="213"/>
      <c r="AB48" s="1"/>
      <c r="AD48" s="67">
        <f t="shared" si="13"/>
        <v>0</v>
      </c>
      <c r="AE48" s="68">
        <f t="shared" si="14"/>
        <v>0</v>
      </c>
      <c r="AF48" s="69">
        <f t="shared" si="15"/>
        <v>0</v>
      </c>
      <c r="AG48" s="68">
        <f t="shared" si="16"/>
        <v>0</v>
      </c>
    </row>
    <row r="49" spans="1:35" ht="13.5" customHeight="1" x14ac:dyDescent="0.2">
      <c r="A49" s="515"/>
      <c r="B49" s="530"/>
      <c r="C49" s="530"/>
      <c r="D49" s="531"/>
      <c r="E49" s="532"/>
      <c r="F49" s="533"/>
      <c r="G49" s="531"/>
      <c r="H49" s="391"/>
      <c r="I49" s="396"/>
      <c r="J49" s="398"/>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7"/>
        <v>0</v>
      </c>
      <c r="X49" s="213"/>
      <c r="Y49" s="213"/>
      <c r="Z49" s="213"/>
      <c r="AA49" s="213"/>
      <c r="AB49" s="1"/>
      <c r="AD49" s="67">
        <f t="shared" si="13"/>
        <v>0</v>
      </c>
      <c r="AE49" s="68">
        <f t="shared" si="14"/>
        <v>0</v>
      </c>
      <c r="AF49" s="69">
        <f t="shared" si="15"/>
        <v>0</v>
      </c>
      <c r="AG49" s="68">
        <f t="shared" si="16"/>
        <v>0</v>
      </c>
    </row>
    <row r="50" spans="1:35" x14ac:dyDescent="0.2">
      <c r="A50" s="515"/>
      <c r="B50" s="530"/>
      <c r="C50" s="530"/>
      <c r="D50" s="531"/>
      <c r="E50" s="532"/>
      <c r="F50" s="531"/>
      <c r="G50" s="531"/>
      <c r="H50" s="391"/>
      <c r="I50" s="396"/>
      <c r="J50" s="398"/>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7"/>
        <v>0</v>
      </c>
      <c r="X50" s="213"/>
      <c r="Y50" s="213"/>
      <c r="Z50" s="213"/>
      <c r="AA50" s="213"/>
      <c r="AB50" s="1"/>
      <c r="AD50" s="67">
        <f t="shared" si="13"/>
        <v>0</v>
      </c>
      <c r="AE50" s="68">
        <f t="shared" si="14"/>
        <v>0</v>
      </c>
      <c r="AF50" s="69">
        <f t="shared" si="15"/>
        <v>0</v>
      </c>
      <c r="AG50" s="68">
        <f t="shared" si="16"/>
        <v>0</v>
      </c>
    </row>
    <row r="51" spans="1:35" x14ac:dyDescent="0.2">
      <c r="A51" s="515"/>
      <c r="B51" s="530"/>
      <c r="C51" s="530"/>
      <c r="D51" s="531"/>
      <c r="E51" s="532"/>
      <c r="F51" s="531"/>
      <c r="G51" s="531"/>
      <c r="H51" s="391"/>
      <c r="I51" s="396"/>
      <c r="J51" s="398"/>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7"/>
        <v>0</v>
      </c>
      <c r="X51" s="213"/>
      <c r="Y51" s="213"/>
      <c r="Z51" s="213"/>
      <c r="AA51" s="213"/>
      <c r="AB51" s="1"/>
      <c r="AD51" s="67">
        <f t="shared" si="13"/>
        <v>0</v>
      </c>
      <c r="AE51" s="68">
        <f t="shared" si="14"/>
        <v>0</v>
      </c>
      <c r="AF51" s="69">
        <f t="shared" si="15"/>
        <v>0</v>
      </c>
      <c r="AG51" s="68">
        <f t="shared" si="16"/>
        <v>0</v>
      </c>
    </row>
    <row r="52" spans="1:35" x14ac:dyDescent="0.2">
      <c r="A52" s="515"/>
      <c r="B52" s="530"/>
      <c r="C52" s="530"/>
      <c r="D52" s="531"/>
      <c r="E52" s="532"/>
      <c r="F52" s="531"/>
      <c r="G52" s="531"/>
      <c r="H52" s="391"/>
      <c r="I52" s="396"/>
      <c r="J52" s="398"/>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7"/>
        <v>0</v>
      </c>
      <c r="X52" s="213"/>
      <c r="Y52" s="213"/>
      <c r="Z52" s="213"/>
      <c r="AA52" s="213"/>
      <c r="AB52" s="1"/>
      <c r="AD52" s="67">
        <f t="shared" si="13"/>
        <v>0</v>
      </c>
      <c r="AE52" s="68">
        <f t="shared" si="14"/>
        <v>0</v>
      </c>
      <c r="AF52" s="69">
        <f t="shared" si="15"/>
        <v>0</v>
      </c>
      <c r="AG52" s="68">
        <f t="shared" si="16"/>
        <v>0</v>
      </c>
    </row>
    <row r="53" spans="1:35" x14ac:dyDescent="0.2">
      <c r="A53" s="515"/>
      <c r="B53" s="530"/>
      <c r="C53" s="530"/>
      <c r="D53" s="531"/>
      <c r="E53" s="532"/>
      <c r="F53" s="531"/>
      <c r="G53" s="531"/>
      <c r="H53" s="391"/>
      <c r="I53" s="396"/>
      <c r="J53" s="398"/>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7"/>
        <v>0</v>
      </c>
      <c r="X53" s="213"/>
      <c r="Y53" s="213"/>
      <c r="Z53" s="213"/>
      <c r="AA53" s="213"/>
      <c r="AB53" s="1"/>
      <c r="AD53" s="67">
        <f t="shared" si="13"/>
        <v>0</v>
      </c>
      <c r="AE53" s="68">
        <f t="shared" si="14"/>
        <v>0</v>
      </c>
      <c r="AF53" s="69">
        <f t="shared" si="15"/>
        <v>0</v>
      </c>
      <c r="AG53" s="68">
        <f t="shared" si="16"/>
        <v>0</v>
      </c>
    </row>
    <row r="54" spans="1:35" x14ac:dyDescent="0.2">
      <c r="A54" s="515"/>
      <c r="B54" s="530"/>
      <c r="C54" s="530"/>
      <c r="D54" s="531"/>
      <c r="E54" s="532"/>
      <c r="F54" s="531"/>
      <c r="G54" s="531"/>
      <c r="H54" s="391"/>
      <c r="I54" s="396"/>
      <c r="J54" s="398"/>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7"/>
        <v>0</v>
      </c>
      <c r="X54" s="213"/>
      <c r="Y54" s="213"/>
      <c r="Z54" s="213"/>
      <c r="AA54" s="213"/>
      <c r="AB54" s="1"/>
      <c r="AD54" s="67">
        <f t="shared" si="13"/>
        <v>0</v>
      </c>
      <c r="AE54" s="68">
        <f t="shared" si="14"/>
        <v>0</v>
      </c>
      <c r="AF54" s="69">
        <f t="shared" si="15"/>
        <v>0</v>
      </c>
      <c r="AG54" s="68">
        <f t="shared" si="16"/>
        <v>0</v>
      </c>
    </row>
    <row r="55" spans="1:35" ht="13.5" customHeight="1" x14ac:dyDescent="0.2">
      <c r="A55" s="515"/>
      <c r="B55" s="530"/>
      <c r="C55" s="530"/>
      <c r="D55" s="531"/>
      <c r="E55" s="532"/>
      <c r="F55" s="531"/>
      <c r="G55" s="531"/>
      <c r="H55" s="391"/>
      <c r="I55" s="396"/>
      <c r="J55" s="398"/>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7"/>
        <v>0</v>
      </c>
      <c r="X55" s="213"/>
      <c r="Y55" s="213"/>
      <c r="Z55" s="213"/>
      <c r="AA55" s="213"/>
      <c r="AB55" s="1"/>
      <c r="AD55" s="67">
        <f t="shared" si="13"/>
        <v>0</v>
      </c>
      <c r="AE55" s="68">
        <f t="shared" si="14"/>
        <v>0</v>
      </c>
      <c r="AF55" s="69">
        <f t="shared" si="15"/>
        <v>0</v>
      </c>
      <c r="AG55" s="68">
        <f t="shared" si="16"/>
        <v>0</v>
      </c>
    </row>
    <row r="56" spans="1:35" x14ac:dyDescent="0.2">
      <c r="A56" s="515"/>
      <c r="B56" s="530"/>
      <c r="C56" s="530"/>
      <c r="D56" s="531"/>
      <c r="E56" s="532"/>
      <c r="F56" s="531"/>
      <c r="G56" s="531"/>
      <c r="H56" s="391"/>
      <c r="I56" s="396"/>
      <c r="J56" s="398"/>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7"/>
        <v>0</v>
      </c>
      <c r="X56" s="213"/>
      <c r="Y56" s="213"/>
      <c r="Z56" s="213"/>
      <c r="AA56" s="213"/>
      <c r="AB56" s="1"/>
      <c r="AD56" s="67">
        <f t="shared" si="13"/>
        <v>0</v>
      </c>
      <c r="AE56" s="68">
        <f t="shared" si="14"/>
        <v>0</v>
      </c>
      <c r="AF56" s="69">
        <f t="shared" si="15"/>
        <v>0</v>
      </c>
      <c r="AG56" s="68">
        <f t="shared" si="16"/>
        <v>0</v>
      </c>
    </row>
    <row r="57" spans="1:35" x14ac:dyDescent="0.2">
      <c r="A57" s="515"/>
      <c r="B57" s="530"/>
      <c r="C57" s="530"/>
      <c r="D57" s="531"/>
      <c r="E57" s="532"/>
      <c r="F57" s="531"/>
      <c r="G57" s="531"/>
      <c r="H57" s="391"/>
      <c r="I57" s="396"/>
      <c r="J57" s="398"/>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7"/>
        <v>0</v>
      </c>
      <c r="X57" s="213"/>
      <c r="Y57" s="213"/>
      <c r="Z57" s="213"/>
      <c r="AA57" s="213"/>
      <c r="AB57" s="1"/>
      <c r="AD57" s="67">
        <f t="shared" si="13"/>
        <v>0</v>
      </c>
      <c r="AE57" s="68">
        <f t="shared" si="14"/>
        <v>0</v>
      </c>
      <c r="AF57" s="69">
        <f t="shared" si="15"/>
        <v>0</v>
      </c>
      <c r="AG57" s="68">
        <f t="shared" si="16"/>
        <v>0</v>
      </c>
    </row>
    <row r="58" spans="1:35" x14ac:dyDescent="0.2">
      <c r="A58" s="515"/>
      <c r="B58" s="530"/>
      <c r="C58" s="530"/>
      <c r="D58" s="531"/>
      <c r="E58" s="532"/>
      <c r="F58" s="531"/>
      <c r="G58" s="531"/>
      <c r="H58" s="391"/>
      <c r="I58" s="396"/>
      <c r="J58" s="398"/>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7"/>
        <v>0</v>
      </c>
      <c r="X58" s="213"/>
      <c r="Y58" s="213"/>
      <c r="Z58" s="213"/>
      <c r="AA58" s="213"/>
      <c r="AB58" s="1"/>
      <c r="AD58" s="67">
        <f t="shared" si="13"/>
        <v>0</v>
      </c>
      <c r="AE58" s="68">
        <f t="shared" si="14"/>
        <v>0</v>
      </c>
      <c r="AF58" s="69">
        <f t="shared" si="15"/>
        <v>0</v>
      </c>
      <c r="AG58" s="68">
        <f t="shared" si="16"/>
        <v>0</v>
      </c>
    </row>
    <row r="59" spans="1:35" x14ac:dyDescent="0.2">
      <c r="A59" s="515"/>
      <c r="B59" s="530"/>
      <c r="C59" s="530"/>
      <c r="D59" s="531"/>
      <c r="E59" s="532"/>
      <c r="F59" s="531"/>
      <c r="G59" s="531"/>
      <c r="H59" s="391"/>
      <c r="I59" s="396"/>
      <c r="J59" s="398"/>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7"/>
        <v>0</v>
      </c>
      <c r="X59" s="213"/>
      <c r="Y59" s="213"/>
      <c r="Z59" s="213"/>
      <c r="AA59" s="213"/>
      <c r="AB59" s="1"/>
      <c r="AD59" s="67">
        <f t="shared" si="13"/>
        <v>0</v>
      </c>
      <c r="AE59" s="68">
        <f t="shared" si="14"/>
        <v>0</v>
      </c>
      <c r="AF59" s="69">
        <f t="shared" si="15"/>
        <v>0</v>
      </c>
      <c r="AG59" s="68">
        <f t="shared" si="16"/>
        <v>0</v>
      </c>
    </row>
    <row r="60" spans="1:35" x14ac:dyDescent="0.2">
      <c r="A60" s="515"/>
      <c r="B60" s="530"/>
      <c r="C60" s="530"/>
      <c r="D60" s="531"/>
      <c r="E60" s="532"/>
      <c r="F60" s="531"/>
      <c r="G60" s="531"/>
      <c r="H60" s="391"/>
      <c r="I60" s="396"/>
      <c r="J60" s="398"/>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7"/>
        <v>0</v>
      </c>
      <c r="X60" s="213"/>
      <c r="Y60" s="213"/>
      <c r="Z60" s="213"/>
      <c r="AA60" s="213"/>
      <c r="AB60" s="1"/>
      <c r="AD60" s="67">
        <f t="shared" si="13"/>
        <v>0</v>
      </c>
      <c r="AE60" s="68">
        <f t="shared" si="14"/>
        <v>0</v>
      </c>
      <c r="AF60" s="69">
        <f t="shared" si="15"/>
        <v>0</v>
      </c>
      <c r="AG60" s="68">
        <f t="shared" si="16"/>
        <v>0</v>
      </c>
      <c r="AI60" s="152"/>
    </row>
    <row r="61" spans="1:35" x14ac:dyDescent="0.2">
      <c r="A61" s="515"/>
      <c r="B61" s="530"/>
      <c r="C61" s="530"/>
      <c r="D61" s="531"/>
      <c r="E61" s="532"/>
      <c r="F61" s="531"/>
      <c r="G61" s="531"/>
      <c r="H61" s="391"/>
      <c r="I61" s="396"/>
      <c r="J61" s="398"/>
      <c r="K61" s="161">
        <f t="shared" ref="K61:K63" si="18">IF(ISERROR(IF(A61="",L61*(Annual_Salary/12),L61*(VLOOKUP(A61,SalaryLimits,2,FALSE))/12)),0,IF(A61="",L61*(Annual_Salary/12),L61*(VLOOKUP(A61,SalaryLimits,2,FALSE))/12))</f>
        <v>0</v>
      </c>
      <c r="L61" s="332">
        <f t="shared" ref="L61:L63" si="19">IF(ISERROR(ROUND(IF(AND(I61="",A61=""),J61/(Annual_Salary/12),IF(AND(I61="",A61&lt;&gt;""),J61/(VLOOKUP(A61,SalaryLimits,2,FALSE)/12),I61)),4)),0,ROUND(IF(AND(I61="",A61=""),J61/(Annual_Salary/12),IF(AND(I61="",A61&lt;&gt;""),J61/(VLOOKUP(A61,SalaryLimits,2,FALSE)/12),I61)),4))</f>
        <v>0</v>
      </c>
      <c r="M61" s="145">
        <f t="shared" ref="M61:M63" si="20">IF(ISERROR(IF(L61&lt;M100,L61,M100)),0,IF(L61&lt;M100,L61,M100))</f>
        <v>0</v>
      </c>
      <c r="N61" s="64">
        <f t="shared" ref="N61:P61" si="21">IF(ISERROR(IF(AD61&lt;N100,AD61,N100)),0,IF(AD61&lt;N100,AD61,N100))</f>
        <v>0</v>
      </c>
      <c r="O61" s="64">
        <f t="shared" si="21"/>
        <v>0</v>
      </c>
      <c r="P61" s="65">
        <f t="shared" si="21"/>
        <v>0</v>
      </c>
      <c r="Q61" s="221">
        <f t="shared" ref="Q61:Q63" si="22">SUM(M61:P61)</f>
        <v>0</v>
      </c>
      <c r="R61" s="110"/>
      <c r="S61" s="218">
        <f t="shared" si="9"/>
        <v>0</v>
      </c>
      <c r="T61" s="219">
        <f t="shared" si="10"/>
        <v>0</v>
      </c>
      <c r="U61" s="219">
        <f t="shared" si="11"/>
        <v>0</v>
      </c>
      <c r="V61" s="219">
        <f t="shared" si="12"/>
        <v>0</v>
      </c>
      <c r="W61" s="336">
        <f t="shared" ref="W61:W63" si="23">SUM(S61:V61)</f>
        <v>0</v>
      </c>
      <c r="X61" s="213"/>
      <c r="Y61" s="213"/>
      <c r="Z61" s="213"/>
      <c r="AA61" s="213"/>
      <c r="AB61" s="595"/>
      <c r="AD61" s="67">
        <f t="shared" ref="AD61:AD63" si="24">L61-M61</f>
        <v>0</v>
      </c>
      <c r="AE61" s="68">
        <f t="shared" ref="AE61:AE63" si="25">L61-M61-N61</f>
        <v>0</v>
      </c>
      <c r="AF61" s="69">
        <f t="shared" ref="AF61:AF63" si="26">L61-M61-N61-O61</f>
        <v>0</v>
      </c>
      <c r="AG61" s="68">
        <f t="shared" ref="AG61:AG63" si="27">L61-M61-N61-O61-P61</f>
        <v>0</v>
      </c>
      <c r="AI61" s="152"/>
    </row>
    <row r="62" spans="1:35" x14ac:dyDescent="0.2">
      <c r="A62" s="515"/>
      <c r="B62" s="530"/>
      <c r="C62" s="530"/>
      <c r="D62" s="531"/>
      <c r="E62" s="532"/>
      <c r="F62" s="531"/>
      <c r="G62" s="531"/>
      <c r="H62" s="391"/>
      <c r="I62" s="396"/>
      <c r="J62" s="398"/>
      <c r="K62" s="161">
        <f t="shared" si="18"/>
        <v>0</v>
      </c>
      <c r="L62" s="332">
        <f t="shared" si="19"/>
        <v>0</v>
      </c>
      <c r="M62" s="145">
        <f t="shared" si="20"/>
        <v>0</v>
      </c>
      <c r="N62" s="64">
        <f t="shared" ref="N62:P62" si="28">IF(ISERROR(IF(AD62&lt;N101,AD62,N101)),0,IF(AD62&lt;N101,AD62,N101))</f>
        <v>0</v>
      </c>
      <c r="O62" s="64">
        <f t="shared" si="28"/>
        <v>0</v>
      </c>
      <c r="P62" s="65">
        <f t="shared" si="28"/>
        <v>0</v>
      </c>
      <c r="Q62" s="221">
        <f t="shared" si="22"/>
        <v>0</v>
      </c>
      <c r="R62" s="110"/>
      <c r="S62" s="218">
        <f t="shared" si="9"/>
        <v>0</v>
      </c>
      <c r="T62" s="219">
        <f t="shared" si="10"/>
        <v>0</v>
      </c>
      <c r="U62" s="219">
        <f t="shared" si="11"/>
        <v>0</v>
      </c>
      <c r="V62" s="219">
        <f t="shared" si="12"/>
        <v>0</v>
      </c>
      <c r="W62" s="336">
        <f t="shared" si="23"/>
        <v>0</v>
      </c>
      <c r="X62" s="213"/>
      <c r="Y62" s="213"/>
      <c r="Z62" s="213"/>
      <c r="AA62" s="213"/>
      <c r="AB62" s="595"/>
      <c r="AD62" s="67">
        <f t="shared" si="24"/>
        <v>0</v>
      </c>
      <c r="AE62" s="68">
        <f t="shared" si="25"/>
        <v>0</v>
      </c>
      <c r="AF62" s="69">
        <f t="shared" si="26"/>
        <v>0</v>
      </c>
      <c r="AG62" s="68">
        <f t="shared" si="27"/>
        <v>0</v>
      </c>
      <c r="AI62" s="152"/>
    </row>
    <row r="63" spans="1:35" x14ac:dyDescent="0.2">
      <c r="A63" s="515"/>
      <c r="B63" s="530"/>
      <c r="C63" s="530"/>
      <c r="D63" s="531"/>
      <c r="E63" s="532"/>
      <c r="F63" s="531"/>
      <c r="G63" s="531"/>
      <c r="H63" s="391"/>
      <c r="I63" s="396"/>
      <c r="J63" s="398"/>
      <c r="K63" s="161">
        <f t="shared" si="18"/>
        <v>0</v>
      </c>
      <c r="L63" s="332">
        <f t="shared" si="19"/>
        <v>0</v>
      </c>
      <c r="M63" s="145">
        <f t="shared" si="20"/>
        <v>0</v>
      </c>
      <c r="N63" s="64">
        <f t="shared" ref="N63:P63" si="29">IF(ISERROR(IF(AD63&lt;N102,AD63,N102)),0,IF(AD63&lt;N102,AD63,N102))</f>
        <v>0</v>
      </c>
      <c r="O63" s="64">
        <f t="shared" si="29"/>
        <v>0</v>
      </c>
      <c r="P63" s="65">
        <f t="shared" si="29"/>
        <v>0</v>
      </c>
      <c r="Q63" s="221">
        <f t="shared" si="22"/>
        <v>0</v>
      </c>
      <c r="R63" s="110"/>
      <c r="S63" s="218">
        <f t="shared" si="9"/>
        <v>0</v>
      </c>
      <c r="T63" s="219">
        <f t="shared" si="10"/>
        <v>0</v>
      </c>
      <c r="U63" s="219">
        <f t="shared" si="11"/>
        <v>0</v>
      </c>
      <c r="V63" s="219">
        <f t="shared" si="12"/>
        <v>0</v>
      </c>
      <c r="W63" s="336">
        <f t="shared" si="23"/>
        <v>0</v>
      </c>
      <c r="X63" s="213"/>
      <c r="Y63" s="213"/>
      <c r="Z63" s="213"/>
      <c r="AA63" s="213"/>
      <c r="AB63" s="595"/>
      <c r="AD63" s="67">
        <f t="shared" si="24"/>
        <v>0</v>
      </c>
      <c r="AE63" s="68">
        <f t="shared" si="25"/>
        <v>0</v>
      </c>
      <c r="AF63" s="69">
        <f t="shared" si="26"/>
        <v>0</v>
      </c>
      <c r="AG63" s="68">
        <f t="shared" si="27"/>
        <v>0</v>
      </c>
      <c r="AI63" s="152"/>
    </row>
    <row r="64" spans="1:35" x14ac:dyDescent="0.2">
      <c r="A64" s="515"/>
      <c r="B64" s="530"/>
      <c r="C64" s="530"/>
      <c r="D64" s="531"/>
      <c r="E64" s="532"/>
      <c r="F64" s="531"/>
      <c r="G64" s="531"/>
      <c r="H64" s="391"/>
      <c r="I64" s="396"/>
      <c r="J64" s="398"/>
      <c r="K64" s="161">
        <f t="shared" si="2"/>
        <v>0</v>
      </c>
      <c r="L64" s="332">
        <f t="shared" si="3"/>
        <v>0</v>
      </c>
      <c r="M64" s="145">
        <f t="shared" ref="M64:M65" si="30">IF(ISERROR(IF(L64&lt;M100,L64,M100)),0,IF(L64&lt;M100,L64,M100))</f>
        <v>0</v>
      </c>
      <c r="N64" s="64">
        <f t="shared" ref="N64:P65" si="31">IF(ISERROR(IF(AD64&lt;N100,AD64,N100)),0,IF(AD64&lt;N100,AD64,N100))</f>
        <v>0</v>
      </c>
      <c r="O64" s="64">
        <f t="shared" si="31"/>
        <v>0</v>
      </c>
      <c r="P64" s="65">
        <f t="shared" si="31"/>
        <v>0</v>
      </c>
      <c r="Q64" s="221">
        <f t="shared" si="8"/>
        <v>0</v>
      </c>
      <c r="R64" s="110"/>
      <c r="S64" s="218">
        <f t="shared" si="9"/>
        <v>0</v>
      </c>
      <c r="T64" s="219">
        <f t="shared" si="10"/>
        <v>0</v>
      </c>
      <c r="U64" s="219">
        <f t="shared" si="11"/>
        <v>0</v>
      </c>
      <c r="V64" s="219">
        <f t="shared" si="12"/>
        <v>0</v>
      </c>
      <c r="W64" s="336">
        <f t="shared" si="17"/>
        <v>0</v>
      </c>
      <c r="X64" s="213"/>
      <c r="Y64" s="213"/>
      <c r="Z64" s="213"/>
      <c r="AA64" s="213"/>
      <c r="AB64" s="1"/>
      <c r="AD64" s="67">
        <f>L64-M64</f>
        <v>0</v>
      </c>
      <c r="AE64" s="68">
        <f>L64-M64-N64</f>
        <v>0</v>
      </c>
      <c r="AF64" s="69">
        <f>L64-M64-N64-O64</f>
        <v>0</v>
      </c>
      <c r="AG64" s="68">
        <f>L64-M64-N64-O64-P64</f>
        <v>0</v>
      </c>
      <c r="AI64" s="152"/>
    </row>
    <row r="65" spans="1:35" ht="13.5" thickBot="1" x14ac:dyDescent="0.25">
      <c r="A65" s="535"/>
      <c r="B65" s="568"/>
      <c r="C65" s="568"/>
      <c r="D65" s="537"/>
      <c r="E65" s="536"/>
      <c r="F65" s="537"/>
      <c r="G65" s="531"/>
      <c r="H65" s="538"/>
      <c r="I65" s="539"/>
      <c r="J65" s="540"/>
      <c r="K65" s="541">
        <f t="shared" si="2"/>
        <v>0</v>
      </c>
      <c r="L65" s="542">
        <f t="shared" si="3"/>
        <v>0</v>
      </c>
      <c r="M65" s="543">
        <f t="shared" si="30"/>
        <v>0</v>
      </c>
      <c r="N65" s="112">
        <f t="shared" si="31"/>
        <v>0</v>
      </c>
      <c r="O65" s="112">
        <f t="shared" si="31"/>
        <v>0</v>
      </c>
      <c r="P65" s="544">
        <f t="shared" si="31"/>
        <v>0</v>
      </c>
      <c r="Q65" s="545">
        <f t="shared" si="8"/>
        <v>0</v>
      </c>
      <c r="R65" s="110"/>
      <c r="S65" s="604">
        <f t="shared" si="9"/>
        <v>0</v>
      </c>
      <c r="T65" s="605">
        <f t="shared" si="10"/>
        <v>0</v>
      </c>
      <c r="U65" s="605">
        <f t="shared" si="11"/>
        <v>0</v>
      </c>
      <c r="V65" s="605">
        <f t="shared" si="12"/>
        <v>0</v>
      </c>
      <c r="W65" s="606">
        <f t="shared" si="17"/>
        <v>0</v>
      </c>
      <c r="X65" s="213"/>
      <c r="Y65" s="213"/>
      <c r="Z65" s="213"/>
      <c r="AA65" s="213"/>
      <c r="AB65" s="1"/>
      <c r="AD65" s="67">
        <f>L65-M65</f>
        <v>0</v>
      </c>
      <c r="AE65" s="68">
        <f>L65-M65-N65</f>
        <v>0</v>
      </c>
      <c r="AF65" s="69">
        <f>L65-M65-N65-O65</f>
        <v>0</v>
      </c>
      <c r="AG65" s="68">
        <f>L65-M65-N65-O65-P65</f>
        <v>0</v>
      </c>
    </row>
    <row r="66" spans="1:35" ht="13.5" thickBot="1" x14ac:dyDescent="0.25">
      <c r="A66" s="546"/>
      <c r="B66" s="547"/>
      <c r="C66" s="547"/>
      <c r="D66" s="548"/>
      <c r="E66" s="549" t="s">
        <v>12</v>
      </c>
      <c r="F66" s="550"/>
      <c r="G66" s="550"/>
      <c r="H66" s="551"/>
      <c r="I66" s="552"/>
      <c r="J66" s="553"/>
      <c r="K66" s="554">
        <f t="shared" ref="K66:Q66" si="32">SUM(K43:K65)</f>
        <v>0</v>
      </c>
      <c r="L66" s="555">
        <f t="shared" si="32"/>
        <v>0</v>
      </c>
      <c r="M66" s="556">
        <f t="shared" si="32"/>
        <v>0</v>
      </c>
      <c r="N66" s="557">
        <f t="shared" si="32"/>
        <v>0</v>
      </c>
      <c r="O66" s="557">
        <f t="shared" si="32"/>
        <v>0</v>
      </c>
      <c r="P66" s="555">
        <f t="shared" si="32"/>
        <v>0</v>
      </c>
      <c r="Q66" s="333">
        <f t="shared" si="32"/>
        <v>0</v>
      </c>
      <c r="R66" s="110"/>
      <c r="S66" s="607">
        <f>ROUND(SUM(S43:S65),2)</f>
        <v>0</v>
      </c>
      <c r="T66" s="608">
        <f>ROUND(SUM(T43:T65),2)</f>
        <v>0</v>
      </c>
      <c r="U66" s="608">
        <f>ROUND(SUM(U43:U65),2)</f>
        <v>0</v>
      </c>
      <c r="V66" s="609">
        <f>ROUND(SUM(V43:V65),2)</f>
        <v>0</v>
      </c>
      <c r="W66" s="603">
        <f>SUM(W43:W65)</f>
        <v>0</v>
      </c>
      <c r="X66" s="214"/>
      <c r="Y66" s="214"/>
      <c r="Z66" s="214"/>
      <c r="AA66" s="214"/>
      <c r="AD66" s="68">
        <f>SUM(AD43:AD65)</f>
        <v>0</v>
      </c>
      <c r="AE66" s="68">
        <f>SUM(AE43:AE65)</f>
        <v>0</v>
      </c>
      <c r="AF66" s="68">
        <f>SUM(AF43:AF65)</f>
        <v>0</v>
      </c>
      <c r="AG66" s="68">
        <f>SUM(AG43:AG65)</f>
        <v>0</v>
      </c>
      <c r="AI66" s="152"/>
    </row>
    <row r="67" spans="1:35" x14ac:dyDescent="0.2">
      <c r="A67" s="253" t="s">
        <v>80</v>
      </c>
      <c r="B67" s="511"/>
      <c r="C67" s="511"/>
      <c r="D67" s="511"/>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65"/>
      <c r="B69" s="666"/>
      <c r="C69" s="666"/>
      <c r="D69" s="666"/>
      <c r="E69" s="666"/>
      <c r="F69" s="666"/>
      <c r="G69" s="666"/>
      <c r="H69" s="666"/>
      <c r="I69" s="666"/>
      <c r="J69" s="666"/>
      <c r="K69" s="666"/>
      <c r="L69" s="666"/>
      <c r="M69" s="666"/>
      <c r="N69" s="666"/>
      <c r="O69" s="666"/>
      <c r="P69" s="666"/>
      <c r="Q69" s="667"/>
      <c r="R69" s="133"/>
      <c r="S69" s="214" t="s">
        <v>104</v>
      </c>
      <c r="T69" s="656"/>
      <c r="U69" s="657"/>
      <c r="V69" s="658"/>
      <c r="W69" s="214"/>
      <c r="X69" s="214"/>
      <c r="Y69" s="214"/>
      <c r="Z69" s="214"/>
      <c r="AC69" s="134"/>
      <c r="AD69" s="134"/>
      <c r="AE69" s="134"/>
      <c r="AF69" s="134"/>
      <c r="AH69" s="152"/>
    </row>
    <row r="70" spans="1:35" x14ac:dyDescent="0.2">
      <c r="A70" s="668"/>
      <c r="B70" s="669"/>
      <c r="C70" s="669"/>
      <c r="D70" s="669"/>
      <c r="E70" s="669"/>
      <c r="F70" s="669"/>
      <c r="G70" s="669"/>
      <c r="H70" s="669"/>
      <c r="I70" s="669"/>
      <c r="J70" s="669"/>
      <c r="K70" s="669"/>
      <c r="L70" s="669"/>
      <c r="M70" s="669"/>
      <c r="N70" s="669"/>
      <c r="O70" s="669"/>
      <c r="P70" s="669"/>
      <c r="Q70" s="670"/>
      <c r="R70" s="133"/>
      <c r="S70" s="273"/>
      <c r="T70" s="659"/>
      <c r="U70" s="660"/>
      <c r="V70" s="661"/>
      <c r="W70" s="214"/>
      <c r="X70" s="214"/>
      <c r="Y70" s="214"/>
      <c r="Z70" s="214"/>
      <c r="AC70" s="134"/>
      <c r="AD70" s="134"/>
      <c r="AE70" s="134"/>
      <c r="AF70" s="134"/>
      <c r="AH70" s="152"/>
    </row>
    <row r="71" spans="1:35" x14ac:dyDescent="0.2">
      <c r="A71" s="671"/>
      <c r="B71" s="672"/>
      <c r="C71" s="672"/>
      <c r="D71" s="672"/>
      <c r="E71" s="672"/>
      <c r="F71" s="672"/>
      <c r="G71" s="672"/>
      <c r="H71" s="672"/>
      <c r="I71" s="672"/>
      <c r="J71" s="672"/>
      <c r="K71" s="672"/>
      <c r="L71" s="672"/>
      <c r="M71" s="672"/>
      <c r="N71" s="672"/>
      <c r="O71" s="672"/>
      <c r="P71" s="672"/>
      <c r="Q71" s="673"/>
      <c r="R71" s="133"/>
      <c r="S71" s="273" t="s">
        <v>103</v>
      </c>
      <c r="T71" s="662"/>
      <c r="U71" s="663"/>
      <c r="V71" s="664"/>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34"/>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3">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3"/>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3"/>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3"/>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3"/>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3"/>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3"/>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3"/>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3"/>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3"/>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3"/>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3"/>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3"/>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3"/>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3"/>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3"/>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3"/>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3"/>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3"/>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3"/>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3"/>
        <v>0</v>
      </c>
      <c r="R102" s="134"/>
      <c r="S102" s="134"/>
      <c r="T102" s="134"/>
      <c r="U102" s="134"/>
      <c r="V102" s="134"/>
      <c r="W102" s="134"/>
      <c r="X102" s="134"/>
      <c r="Y102" s="134"/>
      <c r="Z102" s="134"/>
      <c r="AA102" s="134"/>
      <c r="AC102" s="80"/>
      <c r="AD102" s="81"/>
      <c r="AE102" s="81"/>
      <c r="AF102" s="81"/>
      <c r="AG102" s="82"/>
    </row>
  </sheetData>
  <sheetProtection password="F4FD" sheet="1" objects="1" scenarios="1"/>
  <mergeCells count="15">
    <mergeCell ref="AF22:AH22"/>
    <mergeCell ref="AD22:AE22"/>
    <mergeCell ref="G11:J12"/>
    <mergeCell ref="G9:J10"/>
    <mergeCell ref="G7:H8"/>
    <mergeCell ref="G21:I22"/>
    <mergeCell ref="U1:Z1"/>
    <mergeCell ref="P2:S2"/>
    <mergeCell ref="G2:O2"/>
    <mergeCell ref="T69:V69"/>
    <mergeCell ref="T70:V71"/>
    <mergeCell ref="A69:Q71"/>
    <mergeCell ref="U2:Z2"/>
    <mergeCell ref="U3:Z3"/>
    <mergeCell ref="U4:V4"/>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25</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9"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602" t="s">
        <v>175</v>
      </c>
      <c r="B1" s="438"/>
      <c r="C1" s="232"/>
      <c r="D1" s="232"/>
      <c r="F1" s="233"/>
      <c r="G1" s="233"/>
      <c r="H1" s="233"/>
      <c r="I1" s="233"/>
      <c r="J1" s="233"/>
      <c r="K1" s="702" t="s">
        <v>202</v>
      </c>
      <c r="L1" s="702"/>
      <c r="M1" s="702"/>
      <c r="N1" s="702"/>
      <c r="O1" s="702"/>
      <c r="P1" s="233"/>
      <c r="Q1" s="233"/>
      <c r="R1" s="54"/>
      <c r="S1" s="234"/>
      <c r="T1" s="234"/>
      <c r="U1" s="234"/>
      <c r="V1" s="234"/>
      <c r="W1" s="234"/>
      <c r="X1" s="234"/>
      <c r="Y1" s="54"/>
      <c r="Z1" s="54"/>
      <c r="AA1" s="54"/>
      <c r="AB1" s="54"/>
      <c r="AC1" s="54"/>
      <c r="AD1" s="54"/>
    </row>
    <row r="2" spans="1:36" ht="26.25" customHeight="1" thickBot="1" x14ac:dyDescent="0.4">
      <c r="A2" s="583"/>
      <c r="B2" s="623" t="s">
        <v>218</v>
      </c>
      <c r="C2" s="583"/>
      <c r="D2" s="583"/>
      <c r="E2" s="584"/>
      <c r="F2" s="584"/>
      <c r="G2" s="655"/>
      <c r="H2" s="655"/>
      <c r="I2" s="655"/>
      <c r="J2" s="655"/>
      <c r="K2" s="655"/>
      <c r="L2" s="655"/>
      <c r="M2" s="655"/>
      <c r="N2" s="655"/>
      <c r="O2" s="655"/>
      <c r="P2" s="654" t="s">
        <v>219</v>
      </c>
      <c r="Q2" s="654"/>
      <c r="R2" s="654"/>
      <c r="S2" s="654"/>
      <c r="U2" s="674" t="s">
        <v>195</v>
      </c>
      <c r="V2" s="675"/>
      <c r="W2" s="675"/>
      <c r="X2" s="675"/>
      <c r="Y2" s="675"/>
      <c r="Z2" s="676"/>
    </row>
    <row r="3" spans="1:36" ht="5.0999999999999996" customHeight="1" thickTop="1" thickBot="1" x14ac:dyDescent="0.25">
      <c r="A3" s="147"/>
      <c r="B3" s="507"/>
      <c r="C3" s="507"/>
      <c r="D3" s="507"/>
      <c r="E3" s="35"/>
      <c r="F3" s="35"/>
      <c r="G3" s="35"/>
      <c r="H3" s="35"/>
      <c r="I3" s="35"/>
      <c r="J3" s="35"/>
      <c r="K3" s="35"/>
      <c r="L3" s="35"/>
      <c r="M3" s="35"/>
      <c r="N3" s="35"/>
      <c r="O3" s="35"/>
      <c r="P3" s="35"/>
      <c r="Q3" s="35"/>
      <c r="R3" s="35"/>
      <c r="S3" s="49"/>
      <c r="T3" s="34"/>
      <c r="U3" s="677"/>
      <c r="V3" s="678"/>
      <c r="W3" s="679"/>
      <c r="X3" s="679"/>
      <c r="Y3" s="679"/>
      <c r="Z3" s="680"/>
      <c r="AA3" s="34"/>
      <c r="AB3" s="34"/>
      <c r="AC3" s="34"/>
      <c r="AD3" s="34"/>
    </row>
    <row r="4" spans="1:36" ht="15.95"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72"/>
      <c r="U4" s="720" t="s">
        <v>203</v>
      </c>
      <c r="V4" s="721"/>
      <c r="W4" s="590" t="s">
        <v>197</v>
      </c>
      <c r="X4" s="591" t="s">
        <v>40</v>
      </c>
      <c r="Y4" s="592" t="s">
        <v>198</v>
      </c>
      <c r="Z4" s="593"/>
      <c r="AA4" s="34"/>
      <c r="AB4" s="34"/>
      <c r="AC4" s="34"/>
      <c r="AD4" s="34"/>
    </row>
    <row r="5" spans="1:36" ht="15" customHeight="1" thickBot="1" x14ac:dyDescent="0.25">
      <c r="A5" s="63"/>
      <c r="B5" s="30"/>
      <c r="C5" s="30"/>
      <c r="D5" s="30"/>
      <c r="E5" s="205"/>
      <c r="K5" s="34"/>
      <c r="L5" s="34"/>
      <c r="M5" s="34"/>
      <c r="N5" s="34"/>
      <c r="O5" s="135"/>
      <c r="P5" s="360"/>
      <c r="Q5" s="87"/>
      <c r="R5" s="34"/>
      <c r="S5" s="358"/>
      <c r="T5" s="573"/>
      <c r="U5" s="524" t="s">
        <v>187</v>
      </c>
      <c r="V5" s="525" t="s">
        <v>188</v>
      </c>
      <c r="W5" s="559" t="s">
        <v>189</v>
      </c>
      <c r="X5" s="222" t="s">
        <v>193</v>
      </c>
      <c r="Y5" s="222" t="s">
        <v>194</v>
      </c>
      <c r="Z5" s="588" t="s">
        <v>196</v>
      </c>
      <c r="AA5" s="34"/>
      <c r="AB5" s="34"/>
      <c r="AC5" s="34"/>
      <c r="AD5" s="34"/>
    </row>
    <row r="6" spans="1:36" ht="12.95" customHeight="1" thickBot="1" x14ac:dyDescent="0.25">
      <c r="A6" s="63"/>
      <c r="B6" s="30"/>
      <c r="C6" s="30"/>
      <c r="D6" s="30"/>
      <c r="E6" s="30"/>
      <c r="J6" s="153"/>
      <c r="K6" s="153"/>
      <c r="L6" s="52"/>
      <c r="O6" s="385"/>
      <c r="P6" s="360"/>
      <c r="Q6" s="87"/>
      <c r="R6" s="34"/>
      <c r="S6" s="386"/>
      <c r="T6" s="637" t="s">
        <v>217</v>
      </c>
      <c r="U6" s="524" t="s">
        <v>187</v>
      </c>
      <c r="V6" s="525" t="s">
        <v>188</v>
      </c>
      <c r="W6" s="559" t="s">
        <v>189</v>
      </c>
      <c r="X6" s="222" t="s">
        <v>193</v>
      </c>
      <c r="Y6" s="222" t="s">
        <v>194</v>
      </c>
      <c r="Z6" s="588" t="s">
        <v>196</v>
      </c>
      <c r="AA6" s="48"/>
      <c r="AB6" s="48"/>
      <c r="AC6" s="48"/>
      <c r="AD6" s="48"/>
    </row>
    <row r="7" spans="1:36" ht="12.95" customHeight="1" x14ac:dyDescent="0.2">
      <c r="A7" s="63"/>
      <c r="B7" s="30"/>
      <c r="C7" s="30"/>
      <c r="D7" s="30"/>
      <c r="E7" s="30"/>
      <c r="G7" s="709"/>
      <c r="H7" s="710"/>
      <c r="K7" s="153"/>
      <c r="L7" s="52"/>
      <c r="M7" s="34"/>
      <c r="N7" s="34"/>
      <c r="O7" s="770" t="s">
        <v>124</v>
      </c>
      <c r="P7" s="360">
        <v>12</v>
      </c>
      <c r="Q7" s="87">
        <v>180100</v>
      </c>
      <c r="R7" s="34"/>
      <c r="S7" s="386">
        <f t="shared" ref="S7:S19" si="0">Q7/12</f>
        <v>15008.333333333334</v>
      </c>
      <c r="T7" s="597"/>
      <c r="U7" s="597"/>
      <c r="V7" s="598"/>
      <c r="W7" s="615"/>
      <c r="X7" s="598"/>
      <c r="Y7" s="615"/>
      <c r="Z7" s="599" t="s">
        <v>40</v>
      </c>
      <c r="AA7" s="34"/>
      <c r="AB7" s="34"/>
      <c r="AD7" s="109" t="s">
        <v>30</v>
      </c>
      <c r="AG7" s="109" t="s">
        <v>39</v>
      </c>
      <c r="AH7" s="126">
        <f>SUM(AD36:AF36)</f>
        <v>0</v>
      </c>
    </row>
    <row r="8" spans="1:36" ht="12.95" customHeight="1" x14ac:dyDescent="0.2">
      <c r="A8" s="63"/>
      <c r="B8" s="30"/>
      <c r="C8" s="30"/>
      <c r="D8" s="30"/>
      <c r="E8" s="30"/>
      <c r="F8" s="326" t="s">
        <v>112</v>
      </c>
      <c r="G8" s="711"/>
      <c r="H8" s="712"/>
      <c r="I8" s="327" t="s">
        <v>80</v>
      </c>
      <c r="K8" s="153"/>
      <c r="L8" s="52"/>
      <c r="M8" s="34"/>
      <c r="N8" s="34"/>
      <c r="O8" s="385" t="s">
        <v>125</v>
      </c>
      <c r="P8" s="360">
        <v>13</v>
      </c>
      <c r="Q8" s="87">
        <v>183500</v>
      </c>
      <c r="R8" s="34"/>
      <c r="S8" s="386">
        <f t="shared" si="0"/>
        <v>15291.666666666666</v>
      </c>
      <c r="T8" s="597"/>
      <c r="U8" s="597"/>
      <c r="V8" s="598"/>
      <c r="W8" s="615"/>
      <c r="X8" s="598"/>
      <c r="Y8" s="615"/>
      <c r="Z8" s="599" t="s">
        <v>40</v>
      </c>
      <c r="AA8" s="34"/>
      <c r="AB8" s="34"/>
      <c r="AC8" s="34"/>
      <c r="AD8" s="34"/>
      <c r="AF8" s="109"/>
      <c r="AI8" s="109"/>
      <c r="AJ8" s="126"/>
    </row>
    <row r="9" spans="1:36" ht="12.95" customHeight="1" x14ac:dyDescent="0.2">
      <c r="A9" s="63"/>
      <c r="B9" s="30"/>
      <c r="C9" s="30"/>
      <c r="D9" s="30"/>
      <c r="E9" s="30"/>
      <c r="G9" s="703"/>
      <c r="H9" s="704"/>
      <c r="I9" s="704"/>
      <c r="J9" s="705"/>
      <c r="K9" s="153"/>
      <c r="L9" s="52"/>
      <c r="M9" s="34"/>
      <c r="N9" s="34"/>
      <c r="O9" s="385" t="s">
        <v>126</v>
      </c>
      <c r="P9" s="360">
        <v>14</v>
      </c>
      <c r="Q9" s="87">
        <v>186600</v>
      </c>
      <c r="R9" s="34"/>
      <c r="S9" s="386">
        <f t="shared" si="0"/>
        <v>15550</v>
      </c>
      <c r="T9" s="597"/>
      <c r="U9" s="597"/>
      <c r="V9" s="598"/>
      <c r="W9" s="615"/>
      <c r="X9" s="598"/>
      <c r="Y9" s="615"/>
      <c r="Z9" s="599" t="s">
        <v>40</v>
      </c>
      <c r="AA9" s="34"/>
      <c r="AB9" s="34"/>
      <c r="AC9" s="34"/>
      <c r="AD9" s="34"/>
      <c r="AF9" s="109"/>
      <c r="AI9" s="109"/>
      <c r="AJ9" s="126"/>
    </row>
    <row r="10" spans="1:36" ht="12.95" customHeight="1" x14ac:dyDescent="0.2">
      <c r="A10" s="63"/>
      <c r="B10" s="30"/>
      <c r="C10" s="30"/>
      <c r="D10" s="30"/>
      <c r="E10" s="30"/>
      <c r="F10" s="135" t="s">
        <v>44</v>
      </c>
      <c r="G10" s="706"/>
      <c r="H10" s="707"/>
      <c r="I10" s="707"/>
      <c r="J10" s="708"/>
      <c r="K10" s="153"/>
      <c r="L10" s="52"/>
      <c r="M10" s="34"/>
      <c r="N10" s="34"/>
      <c r="O10" s="326" t="s">
        <v>133</v>
      </c>
      <c r="P10" s="360">
        <v>15</v>
      </c>
      <c r="Q10" s="87">
        <v>200000</v>
      </c>
      <c r="R10" s="34"/>
      <c r="S10" s="386">
        <f t="shared" si="0"/>
        <v>16666.666666666668</v>
      </c>
      <c r="T10" s="597"/>
      <c r="U10" s="597"/>
      <c r="V10" s="598"/>
      <c r="W10" s="615"/>
      <c r="X10" s="598"/>
      <c r="Y10" s="615"/>
      <c r="Z10" s="599" t="s">
        <v>40</v>
      </c>
      <c r="AA10" s="34"/>
      <c r="AB10" s="34"/>
      <c r="AC10" s="34"/>
      <c r="AD10" s="34"/>
      <c r="AF10" s="109"/>
      <c r="AI10" s="109"/>
      <c r="AJ10" s="126"/>
    </row>
    <row r="11" spans="1:36" ht="12.95" customHeight="1" x14ac:dyDescent="0.2">
      <c r="A11" s="63"/>
      <c r="B11" s="30"/>
      <c r="C11" s="30"/>
      <c r="D11" s="30"/>
      <c r="E11" s="30"/>
      <c r="G11" s="703"/>
      <c r="H11" s="704"/>
      <c r="I11" s="704"/>
      <c r="J11" s="705"/>
      <c r="K11" s="153"/>
      <c r="L11" s="52"/>
      <c r="M11" s="34"/>
      <c r="N11" s="34"/>
      <c r="O11" s="326" t="s">
        <v>129</v>
      </c>
      <c r="P11" s="360">
        <v>16</v>
      </c>
      <c r="Q11" s="87">
        <v>191300</v>
      </c>
      <c r="R11" s="34"/>
      <c r="S11" s="386">
        <f t="shared" si="0"/>
        <v>15941.666666666666</v>
      </c>
      <c r="T11" s="597"/>
      <c r="U11" s="597"/>
      <c r="V11" s="598"/>
      <c r="W11" s="615"/>
      <c r="X11" s="598"/>
      <c r="Y11" s="615"/>
      <c r="Z11" s="599" t="s">
        <v>40</v>
      </c>
      <c r="AA11" s="34"/>
      <c r="AB11" s="34"/>
      <c r="AC11" s="34"/>
      <c r="AD11" s="34"/>
      <c r="AF11" s="109"/>
      <c r="AI11" s="109"/>
      <c r="AJ11" s="126"/>
    </row>
    <row r="12" spans="1:36" ht="12.95" customHeight="1" x14ac:dyDescent="0.2">
      <c r="A12" s="63"/>
      <c r="B12" s="30"/>
      <c r="C12" s="30"/>
      <c r="D12" s="30"/>
      <c r="E12" s="30"/>
      <c r="F12" s="135" t="s">
        <v>45</v>
      </c>
      <c r="G12" s="706"/>
      <c r="H12" s="707"/>
      <c r="I12" s="707"/>
      <c r="J12" s="708"/>
      <c r="K12" s="153"/>
      <c r="L12" s="52"/>
      <c r="M12" s="34"/>
      <c r="N12" s="34"/>
      <c r="O12" s="443" t="s">
        <v>128</v>
      </c>
      <c r="P12" s="440">
        <v>17</v>
      </c>
      <c r="Q12" s="441">
        <v>207000</v>
      </c>
      <c r="R12" s="154"/>
      <c r="S12" s="442">
        <f t="shared" si="0"/>
        <v>17250</v>
      </c>
      <c r="T12" s="597"/>
      <c r="U12" s="597"/>
      <c r="V12" s="598"/>
      <c r="W12" s="615"/>
      <c r="X12" s="598"/>
      <c r="Y12" s="615"/>
      <c r="Z12" s="599" t="s">
        <v>40</v>
      </c>
      <c r="AA12" s="34"/>
      <c r="AB12" s="34"/>
      <c r="AC12" s="34"/>
      <c r="AD12" s="34"/>
      <c r="AF12" s="109"/>
      <c r="AI12" s="109"/>
      <c r="AJ12" s="126"/>
    </row>
    <row r="13" spans="1:36" ht="12.95" customHeight="1" thickBot="1" x14ac:dyDescent="0.25">
      <c r="A13" s="63"/>
      <c r="B13" s="30"/>
      <c r="C13" s="30"/>
      <c r="D13" s="30"/>
      <c r="E13" s="30"/>
      <c r="F13" s="135"/>
      <c r="G13" s="135"/>
      <c r="H13" s="383"/>
      <c r="I13" s="384"/>
      <c r="K13" s="153"/>
      <c r="L13" s="52"/>
      <c r="M13" s="34"/>
      <c r="N13" s="34"/>
      <c r="O13" s="421" t="s">
        <v>144</v>
      </c>
      <c r="P13" s="422">
        <v>18</v>
      </c>
      <c r="Q13" s="423">
        <v>196700</v>
      </c>
      <c r="R13" s="420"/>
      <c r="S13" s="424">
        <f t="shared" si="0"/>
        <v>16391.666666666668</v>
      </c>
      <c r="T13" s="574"/>
      <c r="U13" s="585"/>
      <c r="V13" s="586"/>
      <c r="W13" s="586"/>
      <c r="X13" s="586"/>
      <c r="Y13" s="586"/>
      <c r="Z13" s="587"/>
      <c r="AA13" s="34"/>
      <c r="AB13" s="34"/>
      <c r="AC13" s="34"/>
      <c r="AD13" s="34"/>
      <c r="AF13" s="109"/>
      <c r="AI13" s="109"/>
      <c r="AJ13" s="126"/>
    </row>
    <row r="14" spans="1:36" ht="12.95" customHeight="1" thickBot="1" x14ac:dyDescent="0.25">
      <c r="A14" s="63"/>
      <c r="B14" s="30"/>
      <c r="C14" s="30"/>
      <c r="D14" s="30"/>
      <c r="E14" s="30"/>
      <c r="F14" s="135"/>
      <c r="G14" s="135"/>
      <c r="H14" s="383"/>
      <c r="I14" s="384"/>
      <c r="K14" s="153"/>
      <c r="L14" s="52"/>
      <c r="M14" s="34"/>
      <c r="N14" s="34"/>
      <c r="O14" s="439" t="s">
        <v>132</v>
      </c>
      <c r="P14" s="440">
        <v>19</v>
      </c>
      <c r="Q14" s="441">
        <v>199700</v>
      </c>
      <c r="R14" s="154"/>
      <c r="S14" s="442">
        <f t="shared" si="0"/>
        <v>16641.666666666668</v>
      </c>
      <c r="T14" s="574"/>
      <c r="U14" s="651" t="s">
        <v>199</v>
      </c>
      <c r="V14" s="652"/>
      <c r="W14" s="589" t="s">
        <v>197</v>
      </c>
      <c r="X14" s="600" t="s">
        <v>40</v>
      </c>
      <c r="Y14" s="589" t="s">
        <v>198</v>
      </c>
      <c r="Z14" s="596"/>
      <c r="AA14" s="34"/>
      <c r="AB14" s="34"/>
      <c r="AC14" s="34"/>
      <c r="AD14" s="34"/>
      <c r="AF14" s="109"/>
      <c r="AI14" s="109"/>
      <c r="AJ14" s="126"/>
    </row>
    <row r="15" spans="1:36" ht="12.95" customHeight="1" thickBot="1" x14ac:dyDescent="0.25">
      <c r="A15" s="63"/>
      <c r="B15" s="30"/>
      <c r="C15" s="30"/>
      <c r="D15" s="30"/>
      <c r="E15" s="30"/>
      <c r="F15" s="135"/>
      <c r="G15" s="135"/>
      <c r="H15" s="383"/>
      <c r="I15" s="384"/>
      <c r="K15" s="153"/>
      <c r="L15" s="312"/>
      <c r="M15" s="154"/>
      <c r="N15" s="154"/>
      <c r="O15" s="439" t="s">
        <v>205</v>
      </c>
      <c r="P15" s="440">
        <v>20</v>
      </c>
      <c r="Q15" s="441">
        <v>179700</v>
      </c>
      <c r="R15" s="154"/>
      <c r="S15" s="442">
        <f t="shared" si="0"/>
        <v>14975</v>
      </c>
      <c r="T15" s="637" t="s">
        <v>217</v>
      </c>
      <c r="U15" s="524" t="s">
        <v>187</v>
      </c>
      <c r="V15" s="525" t="s">
        <v>188</v>
      </c>
      <c r="W15" s="526" t="s">
        <v>189</v>
      </c>
      <c r="X15" s="525" t="s">
        <v>193</v>
      </c>
      <c r="Y15" s="525" t="s">
        <v>194</v>
      </c>
      <c r="Z15" s="594" t="s">
        <v>196</v>
      </c>
      <c r="AA15" s="34"/>
      <c r="AB15" s="34"/>
      <c r="AC15" s="34"/>
      <c r="AD15" s="34"/>
      <c r="AF15" s="109"/>
      <c r="AI15" s="109"/>
      <c r="AJ15" s="126"/>
    </row>
    <row r="16" spans="1:36" ht="12.95" customHeight="1" x14ac:dyDescent="0.2">
      <c r="A16" s="63"/>
      <c r="B16" s="30"/>
      <c r="C16" s="30"/>
      <c r="D16" s="30"/>
      <c r="E16" s="30"/>
      <c r="F16" s="135"/>
      <c r="G16" s="135"/>
      <c r="H16" s="383"/>
      <c r="I16" s="384"/>
      <c r="K16" s="153"/>
      <c r="L16" s="419"/>
      <c r="M16" s="420"/>
      <c r="N16" s="420"/>
      <c r="O16" s="439" t="s">
        <v>176</v>
      </c>
      <c r="P16" s="440">
        <v>21</v>
      </c>
      <c r="Q16" s="441">
        <v>221000</v>
      </c>
      <c r="R16" s="154"/>
      <c r="S16" s="442">
        <f t="shared" si="0"/>
        <v>18416.666666666668</v>
      </c>
      <c r="T16" s="597"/>
      <c r="U16" s="597"/>
      <c r="V16" s="598"/>
      <c r="W16" s="615"/>
      <c r="X16" s="598"/>
      <c r="Y16" s="615"/>
      <c r="Z16" s="599"/>
      <c r="AA16" s="34"/>
      <c r="AB16" s="34"/>
      <c r="AC16" s="34"/>
      <c r="AD16" s="34"/>
      <c r="AF16" s="109"/>
      <c r="AI16" s="109"/>
      <c r="AJ16" s="126"/>
    </row>
    <row r="17" spans="1:36" ht="12.95" customHeight="1" x14ac:dyDescent="0.2">
      <c r="A17" s="63"/>
      <c r="B17" s="30"/>
      <c r="C17" s="30"/>
      <c r="D17" s="30"/>
      <c r="E17" s="30"/>
      <c r="F17" s="135"/>
      <c r="G17" s="135"/>
      <c r="H17" s="383"/>
      <c r="I17" s="384"/>
      <c r="K17" s="153"/>
      <c r="L17" s="312"/>
      <c r="M17" s="154"/>
      <c r="N17" s="154"/>
      <c r="O17" s="439" t="s">
        <v>204</v>
      </c>
      <c r="P17" s="440">
        <v>22</v>
      </c>
      <c r="Q17" s="441">
        <v>181500</v>
      </c>
      <c r="R17" s="154"/>
      <c r="S17" s="442">
        <f t="shared" si="0"/>
        <v>15125</v>
      </c>
      <c r="T17" s="597"/>
      <c r="U17" s="597"/>
      <c r="V17" s="598"/>
      <c r="W17" s="615"/>
      <c r="X17" s="598"/>
      <c r="Y17" s="615"/>
      <c r="Z17" s="599"/>
      <c r="AA17" s="34"/>
      <c r="AB17" s="34"/>
      <c r="AC17" s="34"/>
      <c r="AD17" s="34"/>
      <c r="AF17" s="109"/>
      <c r="AI17" s="109"/>
      <c r="AJ17" s="126"/>
    </row>
    <row r="18" spans="1:36" ht="12.95" customHeight="1" x14ac:dyDescent="0.2">
      <c r="A18" s="63"/>
      <c r="B18" s="30"/>
      <c r="C18" s="30"/>
      <c r="D18" s="30"/>
      <c r="E18" s="30"/>
      <c r="F18" s="135"/>
      <c r="G18" s="135"/>
      <c r="H18" s="383"/>
      <c r="I18" s="384"/>
      <c r="K18" s="153"/>
      <c r="L18" s="312"/>
      <c r="M18" s="154"/>
      <c r="N18" s="154"/>
      <c r="O18" s="439" t="s">
        <v>210</v>
      </c>
      <c r="P18" s="440">
        <v>23</v>
      </c>
      <c r="Q18" s="441">
        <v>250000</v>
      </c>
      <c r="R18" s="154"/>
      <c r="S18" s="442">
        <f t="shared" si="0"/>
        <v>20833.333333333332</v>
      </c>
      <c r="T18" s="597"/>
      <c r="U18" s="597"/>
      <c r="V18" s="598"/>
      <c r="W18" s="615"/>
      <c r="X18" s="598"/>
      <c r="Y18" s="615"/>
      <c r="Z18" s="599"/>
      <c r="AA18" s="34"/>
      <c r="AB18" s="34"/>
      <c r="AC18" s="34"/>
      <c r="AD18" s="34"/>
      <c r="AF18" s="109"/>
      <c r="AI18" s="109"/>
      <c r="AJ18" s="126"/>
    </row>
    <row r="19" spans="1:36" ht="12.95" customHeight="1" thickBot="1" x14ac:dyDescent="0.25">
      <c r="A19" s="63"/>
      <c r="B19" s="30"/>
      <c r="C19" s="30"/>
      <c r="D19" s="30"/>
      <c r="E19" s="30"/>
      <c r="F19" s="135"/>
      <c r="G19" s="135"/>
      <c r="H19" s="383"/>
      <c r="I19" s="384"/>
      <c r="K19" s="153"/>
      <c r="L19" s="312"/>
      <c r="M19" s="154"/>
      <c r="N19" s="154"/>
      <c r="O19" s="439" t="s">
        <v>209</v>
      </c>
      <c r="P19" s="440">
        <v>24</v>
      </c>
      <c r="Q19" s="441">
        <v>183300</v>
      </c>
      <c r="R19" s="154"/>
      <c r="S19" s="442">
        <f>Q19/12</f>
        <v>15275</v>
      </c>
      <c r="T19" s="576"/>
      <c r="U19" s="585"/>
      <c r="V19" s="586"/>
      <c r="W19" s="586"/>
      <c r="X19" s="586"/>
      <c r="Y19" s="586"/>
      <c r="Z19" s="587"/>
      <c r="AA19" s="34"/>
      <c r="AB19" s="34"/>
      <c r="AC19" s="34"/>
      <c r="AD19" s="34"/>
      <c r="AF19" s="109"/>
      <c r="AI19" s="109"/>
      <c r="AJ19" s="126"/>
    </row>
    <row r="20" spans="1:36" ht="12.95" customHeight="1" thickBot="1" x14ac:dyDescent="0.25">
      <c r="A20" s="63"/>
      <c r="B20" s="30"/>
      <c r="C20" s="30"/>
      <c r="D20" s="30"/>
      <c r="E20" s="30"/>
      <c r="F20" s="135"/>
      <c r="G20" s="135"/>
      <c r="H20" s="383"/>
      <c r="I20" s="384"/>
      <c r="K20" s="153"/>
      <c r="L20" s="312"/>
      <c r="M20" s="154"/>
      <c r="N20" s="154"/>
      <c r="O20" s="770" t="s">
        <v>222</v>
      </c>
      <c r="P20" s="440">
        <v>25</v>
      </c>
      <c r="Q20" s="441">
        <v>185100</v>
      </c>
      <c r="R20" s="154"/>
      <c r="S20" s="442">
        <f>Q20/12</f>
        <v>15425</v>
      </c>
      <c r="T20" s="575"/>
      <c r="U20" s="651" t="s">
        <v>200</v>
      </c>
      <c r="V20" s="652"/>
      <c r="W20" s="589" t="s">
        <v>197</v>
      </c>
      <c r="X20" s="600" t="s">
        <v>40</v>
      </c>
      <c r="Y20" s="589" t="s">
        <v>198</v>
      </c>
      <c r="Z20" s="596"/>
      <c r="AA20" s="34"/>
      <c r="AB20" s="34"/>
      <c r="AC20" s="34"/>
      <c r="AD20" s="34"/>
      <c r="AF20" s="109"/>
      <c r="AI20" s="109"/>
      <c r="AJ20" s="126"/>
    </row>
    <row r="21" spans="1:36" ht="12.95" customHeight="1" thickBot="1" x14ac:dyDescent="0.25">
      <c r="A21" s="63"/>
      <c r="B21" s="30"/>
      <c r="C21" s="30"/>
      <c r="D21" s="30"/>
      <c r="E21" s="30"/>
      <c r="F21" s="135"/>
      <c r="G21" s="714"/>
      <c r="H21" s="715"/>
      <c r="I21" s="716"/>
      <c r="K21" s="153"/>
      <c r="L21" s="52"/>
      <c r="M21" s="34"/>
      <c r="N21" s="34"/>
      <c r="O21" s="326"/>
      <c r="P21" s="360"/>
      <c r="Q21" s="87"/>
      <c r="R21" s="34"/>
      <c r="S21" s="386"/>
      <c r="T21" s="637" t="s">
        <v>217</v>
      </c>
      <c r="U21" s="524" t="s">
        <v>187</v>
      </c>
      <c r="V21" s="525" t="s">
        <v>188</v>
      </c>
      <c r="W21" s="526" t="s">
        <v>189</v>
      </c>
      <c r="X21" s="525" t="s">
        <v>193</v>
      </c>
      <c r="Y21" s="525" t="s">
        <v>194</v>
      </c>
      <c r="Z21" s="594" t="s">
        <v>196</v>
      </c>
      <c r="AA21" s="34"/>
      <c r="AB21" s="34"/>
      <c r="AE21" s="109"/>
      <c r="AF21" s="126"/>
    </row>
    <row r="22" spans="1:36" ht="12.75" customHeight="1" x14ac:dyDescent="0.2">
      <c r="A22" s="63"/>
      <c r="B22" s="30"/>
      <c r="C22" s="30"/>
      <c r="D22" s="30"/>
      <c r="E22" s="30"/>
      <c r="F22" s="135" t="s">
        <v>79</v>
      </c>
      <c r="G22" s="717"/>
      <c r="H22" s="718"/>
      <c r="I22" s="719"/>
      <c r="K22" s="154"/>
      <c r="L22" s="34"/>
      <c r="M22" s="34"/>
      <c r="N22" s="34"/>
      <c r="O22" s="71"/>
      <c r="P22" s="135" t="s">
        <v>69</v>
      </c>
      <c r="Q22" s="131" t="str">
        <f>IF(OR(Q33&gt;Fed_Limit,Q34&gt;Fed_Limit,Q35&gt;Fed_Limit,Q36&gt;Fed_Limit),"Yes","No")</f>
        <v>No</v>
      </c>
      <c r="R22" s="131"/>
      <c r="S22" s="79"/>
      <c r="T22" s="597"/>
      <c r="U22" s="643"/>
      <c r="V22" s="644"/>
      <c r="W22" s="639"/>
      <c r="X22" s="644"/>
      <c r="Y22" s="639"/>
      <c r="Z22" s="645"/>
      <c r="AA22" s="131"/>
      <c r="AB22" s="683" t="s">
        <v>36</v>
      </c>
      <c r="AC22" s="685"/>
      <c r="AD22" s="683" t="s">
        <v>34</v>
      </c>
      <c r="AE22" s="684"/>
      <c r="AF22" s="685"/>
    </row>
    <row r="23" spans="1:36" ht="18" customHeight="1" thickBot="1" x14ac:dyDescent="0.25">
      <c r="A23" s="148"/>
      <c r="B23" s="508"/>
      <c r="C23" s="508"/>
      <c r="D23" s="508"/>
      <c r="E23" s="36"/>
      <c r="F23" s="36"/>
      <c r="G23" s="36"/>
      <c r="H23" s="36"/>
      <c r="I23" s="36"/>
      <c r="J23" s="36"/>
      <c r="K23" s="36"/>
      <c r="L23" s="36"/>
      <c r="M23" s="36"/>
      <c r="N23" s="36"/>
      <c r="O23" s="36"/>
      <c r="P23" s="36"/>
      <c r="Q23" s="36"/>
      <c r="R23" s="36"/>
      <c r="S23" s="51"/>
      <c r="T23" s="597"/>
      <c r="U23" s="646"/>
      <c r="V23" s="636"/>
      <c r="W23" s="617"/>
      <c r="X23" s="636"/>
      <c r="Y23" s="617"/>
      <c r="Z23" s="618"/>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574"/>
      <c r="U24" s="640"/>
      <c r="V24" s="641"/>
      <c r="W24" s="641"/>
      <c r="X24" s="641"/>
      <c r="Y24" s="641"/>
      <c r="Z24" s="642"/>
      <c r="AA24" s="34"/>
      <c r="AB24" s="122"/>
      <c r="AC24" s="102"/>
      <c r="AD24" s="101"/>
      <c r="AE24" s="101"/>
      <c r="AF24" s="102"/>
    </row>
    <row r="25" spans="1:36" ht="14.25" customHeight="1" thickBot="1" x14ac:dyDescent="0.25">
      <c r="A25" s="245"/>
      <c r="B25" s="401"/>
      <c r="C25" s="401"/>
      <c r="D25" s="401"/>
      <c r="E25" s="34"/>
      <c r="G25" s="55" t="s">
        <v>64</v>
      </c>
      <c r="H25" s="34"/>
      <c r="I25" s="34"/>
      <c r="J25" s="34"/>
      <c r="K25" s="34"/>
      <c r="L25" s="34"/>
      <c r="M25" s="34"/>
      <c r="N25" s="34"/>
      <c r="O25" s="34"/>
      <c r="P25" s="34"/>
      <c r="Q25" s="50"/>
      <c r="R25" s="34"/>
      <c r="S25" s="34"/>
      <c r="T25" s="131"/>
      <c r="U25" s="651" t="s">
        <v>216</v>
      </c>
      <c r="V25" s="616"/>
      <c r="W25" s="590" t="s">
        <v>197</v>
      </c>
      <c r="X25" s="601" t="s">
        <v>40</v>
      </c>
      <c r="Y25" s="592" t="s">
        <v>198</v>
      </c>
      <c r="Z25" s="593"/>
      <c r="AA25" s="34"/>
      <c r="AB25" s="122"/>
      <c r="AC25" s="102"/>
      <c r="AD25" s="101"/>
      <c r="AE25" s="101"/>
      <c r="AF25" s="102"/>
    </row>
    <row r="26" spans="1:36" ht="14.25" customHeight="1" thickBot="1" x14ac:dyDescent="0.25">
      <c r="A26" s="63"/>
      <c r="B26" s="30"/>
      <c r="C26" s="30"/>
      <c r="D26" s="30"/>
      <c r="E26" s="401"/>
      <c r="G26" s="55"/>
      <c r="H26" s="390"/>
      <c r="I26" s="315" t="s">
        <v>80</v>
      </c>
      <c r="J26" s="135" t="s">
        <v>0</v>
      </c>
      <c r="K26" s="207">
        <f>IF(ISERROR(IF(H29="",H26/M37,H29)),0,IF(H29="",H26/M37,H29))</f>
        <v>0</v>
      </c>
      <c r="L26" s="34"/>
      <c r="M26" s="34"/>
      <c r="N26" s="34"/>
      <c r="O26" s="34"/>
      <c r="P26" s="34"/>
      <c r="Q26" s="50"/>
      <c r="R26" s="34"/>
      <c r="S26" s="34"/>
      <c r="T26" s="637" t="s">
        <v>217</v>
      </c>
      <c r="U26" s="647" t="s">
        <v>187</v>
      </c>
      <c r="V26" s="525" t="s">
        <v>188</v>
      </c>
      <c r="W26" s="526" t="s">
        <v>189</v>
      </c>
      <c r="X26" s="525" t="s">
        <v>193</v>
      </c>
      <c r="Y26" s="525" t="s">
        <v>194</v>
      </c>
      <c r="Z26" s="594" t="s">
        <v>196</v>
      </c>
      <c r="AA26" s="34"/>
      <c r="AB26" s="122"/>
      <c r="AC26" s="102"/>
      <c r="AD26" s="101"/>
      <c r="AE26" s="101"/>
      <c r="AF26" s="102"/>
    </row>
    <row r="27" spans="1:36" ht="14.25" customHeight="1" x14ac:dyDescent="0.2">
      <c r="A27" s="245"/>
      <c r="B27" s="401"/>
      <c r="C27" s="401"/>
      <c r="D27" s="401"/>
      <c r="E27" s="246"/>
      <c r="G27" s="34"/>
      <c r="H27" s="34"/>
      <c r="I27" s="34"/>
      <c r="K27" s="34"/>
      <c r="L27" s="34"/>
      <c r="M27" s="34"/>
      <c r="N27" s="34"/>
      <c r="O27" s="34"/>
      <c r="P27" s="34"/>
      <c r="Q27" s="50"/>
      <c r="R27" s="34"/>
      <c r="S27" s="34"/>
      <c r="T27" s="597"/>
      <c r="U27" s="597"/>
      <c r="V27" s="649"/>
      <c r="W27" s="615"/>
      <c r="X27" s="598"/>
      <c r="Y27" s="615"/>
      <c r="Z27" s="599"/>
      <c r="AA27" s="34"/>
      <c r="AB27" s="122"/>
      <c r="AC27" s="102"/>
      <c r="AD27" s="101"/>
      <c r="AE27" s="101"/>
      <c r="AF27" s="102"/>
    </row>
    <row r="28" spans="1:36" ht="13.5" customHeight="1" x14ac:dyDescent="0.2">
      <c r="A28" s="244"/>
      <c r="B28" s="509"/>
      <c r="C28" s="509"/>
      <c r="D28" s="509"/>
      <c r="E28" s="34"/>
      <c r="G28" s="34" t="s">
        <v>65</v>
      </c>
      <c r="H28" s="34"/>
      <c r="I28" s="34"/>
      <c r="J28" s="135" t="s">
        <v>73</v>
      </c>
      <c r="K28" s="34"/>
      <c r="L28" s="34"/>
      <c r="M28" s="34"/>
      <c r="N28" s="34"/>
      <c r="O28" s="34"/>
      <c r="P28" s="34"/>
      <c r="Q28" s="50"/>
      <c r="R28" s="34"/>
      <c r="S28" s="34"/>
      <c r="T28" s="597"/>
      <c r="U28" s="648"/>
      <c r="V28" s="615"/>
      <c r="W28" s="598"/>
      <c r="X28" s="615"/>
      <c r="Y28" s="615"/>
      <c r="Z28" s="599"/>
      <c r="AA28" s="34"/>
      <c r="AB28" s="122"/>
      <c r="AC28" s="102"/>
      <c r="AD28" s="101"/>
      <c r="AE28" s="101"/>
      <c r="AF28" s="102"/>
    </row>
    <row r="29" spans="1:36" ht="13.5" customHeight="1" x14ac:dyDescent="0.2">
      <c r="A29" s="63"/>
      <c r="B29" s="30"/>
      <c r="C29" s="30"/>
      <c r="D29" s="30"/>
      <c r="E29" s="34"/>
      <c r="G29" s="34"/>
      <c r="H29" s="391"/>
      <c r="I29" s="206"/>
      <c r="K29" s="236">
        <f>IF(ISERROR(IF(H26="",H29*M37,H26)),0,IF(H26="",H29*M37,H26))</f>
        <v>0</v>
      </c>
      <c r="L29" s="34"/>
      <c r="M29" s="34"/>
      <c r="N29" s="34"/>
      <c r="O29" s="34"/>
      <c r="P29" s="34"/>
      <c r="Q29" s="50"/>
      <c r="R29" s="34"/>
      <c r="S29" s="34"/>
      <c r="T29" s="597"/>
      <c r="U29" s="598"/>
      <c r="V29" s="650"/>
      <c r="W29" s="615"/>
      <c r="X29" s="615"/>
      <c r="Y29" s="615"/>
      <c r="Z29" s="599"/>
      <c r="AA29" s="34"/>
      <c r="AB29" s="122"/>
      <c r="AC29" s="102"/>
      <c r="AD29" s="101"/>
      <c r="AE29" s="101"/>
      <c r="AF29" s="102"/>
    </row>
    <row r="30" spans="1:36" ht="13.5" thickBot="1" x14ac:dyDescent="0.25">
      <c r="A30" s="148"/>
      <c r="B30" s="508"/>
      <c r="C30" s="508"/>
      <c r="D30" s="508"/>
      <c r="E30" s="210"/>
      <c r="F30" s="210"/>
      <c r="G30" s="210"/>
      <c r="H30" s="235"/>
      <c r="I30" s="36"/>
      <c r="J30" s="36"/>
      <c r="K30" s="36"/>
      <c r="L30" s="36"/>
      <c r="M30" s="36"/>
      <c r="N30" s="36"/>
      <c r="O30" s="36"/>
      <c r="P30" s="36"/>
      <c r="Q30" s="51"/>
      <c r="T30" s="597"/>
      <c r="U30" s="598"/>
      <c r="V30" s="615"/>
      <c r="W30" s="615"/>
      <c r="X30" s="615"/>
      <c r="Y30" s="615"/>
      <c r="Z30" s="599"/>
      <c r="AB30" s="123" t="s">
        <v>32</v>
      </c>
      <c r="AC30" s="103" t="s">
        <v>37</v>
      </c>
      <c r="AD30" s="119" t="s">
        <v>38</v>
      </c>
      <c r="AE30" s="121" t="s">
        <v>35</v>
      </c>
      <c r="AF30" s="120" t="s">
        <v>33</v>
      </c>
    </row>
    <row r="31" spans="1:36" ht="14.25" thickTop="1" thickBot="1" x14ac:dyDescent="0.25">
      <c r="A31" s="63"/>
      <c r="B31" s="30"/>
      <c r="C31" s="30"/>
      <c r="D31" s="30"/>
      <c r="E31" s="34"/>
      <c r="G31" s="143" t="s">
        <v>43</v>
      </c>
      <c r="H31" s="392"/>
      <c r="I31" s="250" t="s">
        <v>80</v>
      </c>
      <c r="J31" s="155"/>
      <c r="K31" s="155"/>
      <c r="L31" s="264"/>
      <c r="M31" s="138" t="s">
        <v>42</v>
      </c>
      <c r="N31" s="92"/>
      <c r="O31" s="92"/>
      <c r="P31" s="92"/>
      <c r="Q31" s="139"/>
      <c r="R31" s="85" t="s">
        <v>40</v>
      </c>
      <c r="S31" s="85"/>
      <c r="T31" s="597"/>
      <c r="U31" s="636"/>
      <c r="V31" s="617"/>
      <c r="W31" s="617"/>
      <c r="X31" s="617"/>
      <c r="Y31" s="617"/>
      <c r="Z31" s="618"/>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3"/>
      <c r="I32" s="250" t="s">
        <v>80</v>
      </c>
      <c r="K32" s="156"/>
      <c r="L32" s="55"/>
      <c r="M32" s="413" t="s">
        <v>134</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4"/>
      <c r="I33" s="250" t="s">
        <v>80</v>
      </c>
      <c r="K33" s="156" t="s">
        <v>83</v>
      </c>
      <c r="L33" s="55"/>
      <c r="M33" s="399"/>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4"/>
      <c r="I34" s="156"/>
      <c r="J34" s="156"/>
      <c r="K34" s="242" t="s">
        <v>75</v>
      </c>
      <c r="L34" s="55"/>
      <c r="M34" s="388"/>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4"/>
      <c r="I35" s="156"/>
      <c r="J35" s="156"/>
      <c r="K35" s="242" t="s">
        <v>76</v>
      </c>
      <c r="L35" s="55"/>
      <c r="M35" s="388"/>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08"/>
      <c r="C36" s="508"/>
      <c r="D36" s="508"/>
      <c r="E36" s="36"/>
      <c r="F36" s="36"/>
      <c r="G36" s="158" t="s">
        <v>68</v>
      </c>
      <c r="H36" s="395"/>
      <c r="I36" s="157"/>
      <c r="J36" s="157"/>
      <c r="K36" s="243" t="s">
        <v>77</v>
      </c>
      <c r="L36" s="240"/>
      <c r="M36" s="400"/>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t="s">
        <v>80</v>
      </c>
      <c r="Y39" s="136"/>
      <c r="Z39" s="136"/>
      <c r="AA39" s="136"/>
      <c r="AB39" s="136"/>
      <c r="AC39" s="136"/>
      <c r="AD39" s="136"/>
      <c r="AK39" s="53"/>
    </row>
    <row r="40" spans="1:37" ht="13.5" thickBot="1" x14ac:dyDescent="0.25">
      <c r="A40" s="562" t="s">
        <v>49</v>
      </c>
      <c r="B40" s="563"/>
      <c r="C40" s="563"/>
      <c r="D40" s="563"/>
      <c r="E40" s="564"/>
      <c r="F40" s="565"/>
      <c r="G40" s="566"/>
      <c r="H40" s="567"/>
      <c r="I40" s="43"/>
      <c r="J40" s="43"/>
      <c r="K40" s="43"/>
      <c r="L40" s="44"/>
      <c r="M40" s="566" t="s">
        <v>7</v>
      </c>
      <c r="N40" s="43"/>
      <c r="O40" s="43"/>
      <c r="P40" s="44"/>
      <c r="Q40" s="19"/>
      <c r="R40" s="34"/>
      <c r="S40" s="341" t="s">
        <v>86</v>
      </c>
      <c r="T40" s="581"/>
      <c r="U40" s="581"/>
      <c r="V40" s="581"/>
      <c r="W40" s="582"/>
      <c r="X40" s="85"/>
      <c r="Y40" s="85"/>
      <c r="Z40" s="132" t="s">
        <v>40</v>
      </c>
      <c r="AA40" s="85" t="s">
        <v>40</v>
      </c>
      <c r="AB40" s="6"/>
      <c r="AC40" s="6"/>
      <c r="AD40" s="6"/>
      <c r="AE40" s="5"/>
    </row>
    <row r="41" spans="1:37" ht="40.5" customHeight="1" thickBot="1" x14ac:dyDescent="0.25">
      <c r="A41" s="558" t="s">
        <v>46</v>
      </c>
      <c r="B41" s="559" t="s">
        <v>187</v>
      </c>
      <c r="C41" s="222" t="s">
        <v>188</v>
      </c>
      <c r="D41" s="559" t="s">
        <v>189</v>
      </c>
      <c r="E41" s="222" t="s">
        <v>190</v>
      </c>
      <c r="F41" s="222" t="s">
        <v>191</v>
      </c>
      <c r="G41" s="222" t="s">
        <v>192</v>
      </c>
      <c r="H41" s="223" t="s">
        <v>50</v>
      </c>
      <c r="I41" s="224" t="s">
        <v>47</v>
      </c>
      <c r="J41" s="224" t="s">
        <v>88</v>
      </c>
      <c r="K41" s="224" t="s">
        <v>87</v>
      </c>
      <c r="L41" s="225" t="s">
        <v>48</v>
      </c>
      <c r="M41" s="560" t="s">
        <v>135</v>
      </c>
      <c r="N41" s="457" t="s">
        <v>3</v>
      </c>
      <c r="O41" s="457" t="s">
        <v>4</v>
      </c>
      <c r="P41" s="561" t="s">
        <v>5</v>
      </c>
      <c r="Q41" s="571" t="s">
        <v>9</v>
      </c>
      <c r="R41" s="132"/>
      <c r="S41" s="415" t="s">
        <v>136</v>
      </c>
      <c r="T41" s="58" t="s">
        <v>16</v>
      </c>
      <c r="U41" s="58" t="s">
        <v>41</v>
      </c>
      <c r="V41" s="271" t="s">
        <v>17</v>
      </c>
      <c r="W41" s="512"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54"/>
      <c r="T42" s="217"/>
      <c r="U42" s="217"/>
      <c r="V42" s="217"/>
      <c r="W42" s="272"/>
      <c r="X42" s="55"/>
      <c r="Y42" s="55"/>
      <c r="Z42" s="1"/>
    </row>
    <row r="43" spans="1:37" x14ac:dyDescent="0.2">
      <c r="A43" s="515"/>
      <c r="B43" s="530"/>
      <c r="C43" s="530"/>
      <c r="D43" s="531"/>
      <c r="E43" s="532"/>
      <c r="F43" s="533"/>
      <c r="G43" s="531"/>
      <c r="H43" s="391"/>
      <c r="I43" s="396"/>
      <c r="J43" s="397"/>
      <c r="K43" s="161">
        <f t="shared" ref="K43:K67" si="1">IF(ISERROR(IF(A43="",L43*(Annual_Salary/12),L43*(VLOOKUP(A43,SalaryLimits,2,FALSE))/12)),0,IF(A43="",L43*(Annual_Salary/12),L43*(VLOOKUP(A43,SalaryLimits,2,FALSE))/12))</f>
        <v>0</v>
      </c>
      <c r="L43" s="332">
        <f t="shared" ref="L43:L67" si="2">IF(ISERROR(ROUND(IF(AND(I43="",A43=""),J43/(Annual_Salary/12),IF(AND(I43="",A43&lt;&gt;""),J43/(VLOOKUP(A43,SalaryLimits,2,FALSE)/12),I43)),4)),0,ROUND(IF(AND(I43="",A43=""),J43/(Annual_Salary/12),IF(AND(I43="",A43&lt;&gt;""),J43/(VLOOKUP(A43,SalaryLimits,2,FALSE)/12),I43)),4))</f>
        <v>0</v>
      </c>
      <c r="M43" s="163">
        <f t="shared" ref="M43:M60" si="3">IF(ISERROR(IF(L43&lt;M84,L43,M84)),0,IF(L43&lt;M84,L43,M84))</f>
        <v>0</v>
      </c>
      <c r="N43" s="114">
        <f t="shared" ref="N43:N60" si="4">IF(ISERROR(IF(AB43&lt;N84,AB43,N84)),0,IF(AB43&lt;N84,AB43,N84))</f>
        <v>0</v>
      </c>
      <c r="O43" s="114">
        <f t="shared" ref="O43:O60" si="5">IF(ISERROR(IF(AC43&lt;O84,AC43,O84)),0,IF(AC43&lt;O84,AC43,O84))</f>
        <v>0</v>
      </c>
      <c r="P43" s="164">
        <f t="shared" ref="P43:P60" si="6">IF(ISERROR(IF(AD43&lt;P84,AD43,P84)),0,IF(AD43&lt;P84,AD43,P84))</f>
        <v>0</v>
      </c>
      <c r="Q43" s="220">
        <f t="shared" ref="Q43:Q67" si="7">SUM(M43:P43)</f>
        <v>0</v>
      </c>
      <c r="R43" s="110"/>
      <c r="S43" s="137">
        <f t="shared" ref="S43:S67" si="8">IF(OR(OverCAP="No",A43=""),0,(M43*(Annual_Salary/12))-(M43*(VLOOKUP(A43,SalaryLimits,2,FALSE)/12)))</f>
        <v>0</v>
      </c>
      <c r="T43" s="137">
        <f t="shared" ref="T43:T67" si="9">IF(OR(OverCAP="No",A43=""),0,(N43*(Annual_Salary/12))-(N43*(VLOOKUP(A43,SalaryLimits,2,FALSE)/12)))</f>
        <v>0</v>
      </c>
      <c r="U43" s="137">
        <f t="shared" ref="U43:U67" si="10">IF(OR(OverCAP="No",A43=""),0,(O43*(Annual_Salary/12))-(O43*(VLOOKUP(A43,SalaryLimits,2,FALSE)/12)))</f>
        <v>0</v>
      </c>
      <c r="V43" s="137">
        <f t="shared" ref="V43:V67" si="11">IF(OR(OverCAP="No",A43=""),0,(P43*(Annual_Salary/12))-(P43*(VLOOKUP(A43,SalaryLimits,2,FALSE)/12)))</f>
        <v>0</v>
      </c>
      <c r="W43" s="578">
        <f t="shared" ref="W43:W67" si="12">SUM(S43:V43)</f>
        <v>0</v>
      </c>
      <c r="X43" s="213"/>
      <c r="Y43" s="213"/>
      <c r="Z43" s="1"/>
      <c r="AB43" s="67">
        <f t="shared" ref="AB43:AB67" si="13">L43-M43</f>
        <v>0</v>
      </c>
      <c r="AC43" s="68">
        <f t="shared" ref="AC43:AC67" si="14">L43-M43-N43</f>
        <v>0</v>
      </c>
      <c r="AD43" s="69">
        <f t="shared" ref="AD43:AD67" si="15">L43-M43-N43-O43</f>
        <v>0</v>
      </c>
      <c r="AE43" s="68">
        <f t="shared" ref="AE43:AE67" si="16">L43-M43-N43-O43-P43</f>
        <v>0</v>
      </c>
    </row>
    <row r="44" spans="1:37" x14ac:dyDescent="0.2">
      <c r="A44" s="389"/>
      <c r="B44" s="530"/>
      <c r="C44" s="530"/>
      <c r="D44" s="531"/>
      <c r="E44" s="532"/>
      <c r="F44" s="533"/>
      <c r="G44" s="531"/>
      <c r="H44" s="391"/>
      <c r="I44" s="396"/>
      <c r="J44" s="398"/>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3"/>
      <c r="Y44" s="213"/>
      <c r="Z44" s="1"/>
      <c r="AB44" s="67">
        <f t="shared" si="13"/>
        <v>0</v>
      </c>
      <c r="AC44" s="68">
        <f t="shared" si="14"/>
        <v>0</v>
      </c>
      <c r="AD44" s="69">
        <f t="shared" si="15"/>
        <v>0</v>
      </c>
      <c r="AE44" s="68">
        <f t="shared" si="16"/>
        <v>0</v>
      </c>
    </row>
    <row r="45" spans="1:37" x14ac:dyDescent="0.2">
      <c r="A45" s="515"/>
      <c r="B45" s="530"/>
      <c r="C45" s="530"/>
      <c r="D45" s="531"/>
      <c r="E45" s="532"/>
      <c r="F45" s="533"/>
      <c r="G45" s="531"/>
      <c r="H45" s="391"/>
      <c r="I45" s="396"/>
      <c r="J45" s="398"/>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3"/>
      <c r="Y45" s="213"/>
      <c r="Z45" s="1"/>
      <c r="AB45" s="67">
        <f t="shared" si="13"/>
        <v>0</v>
      </c>
      <c r="AC45" s="68">
        <f t="shared" si="14"/>
        <v>0</v>
      </c>
      <c r="AD45" s="69">
        <f t="shared" si="15"/>
        <v>0</v>
      </c>
      <c r="AE45" s="68">
        <f t="shared" si="16"/>
        <v>0</v>
      </c>
    </row>
    <row r="46" spans="1:37" x14ac:dyDescent="0.2">
      <c r="A46" s="515"/>
      <c r="B46" s="530"/>
      <c r="C46" s="530"/>
      <c r="D46" s="531"/>
      <c r="E46" s="532"/>
      <c r="F46" s="533"/>
      <c r="G46" s="531"/>
      <c r="H46" s="391"/>
      <c r="I46" s="396"/>
      <c r="J46" s="398"/>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3"/>
      <c r="Y46" s="213"/>
      <c r="Z46" s="1"/>
      <c r="AB46" s="67">
        <f t="shared" si="13"/>
        <v>0</v>
      </c>
      <c r="AC46" s="68">
        <f t="shared" si="14"/>
        <v>0</v>
      </c>
      <c r="AD46" s="69">
        <f t="shared" si="15"/>
        <v>0</v>
      </c>
      <c r="AE46" s="68">
        <f t="shared" si="16"/>
        <v>0</v>
      </c>
    </row>
    <row r="47" spans="1:37" x14ac:dyDescent="0.2">
      <c r="A47" s="515"/>
      <c r="B47" s="530"/>
      <c r="C47" s="530"/>
      <c r="D47" s="531"/>
      <c r="E47" s="532"/>
      <c r="F47" s="533"/>
      <c r="G47" s="531"/>
      <c r="H47" s="391"/>
      <c r="I47" s="396"/>
      <c r="J47" s="398"/>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3"/>
      <c r="Y47" s="213"/>
      <c r="Z47" s="1"/>
      <c r="AB47" s="67">
        <f t="shared" si="13"/>
        <v>0</v>
      </c>
      <c r="AC47" s="68">
        <f t="shared" si="14"/>
        <v>0</v>
      </c>
      <c r="AD47" s="69">
        <f t="shared" si="15"/>
        <v>0</v>
      </c>
      <c r="AE47" s="68">
        <f t="shared" si="16"/>
        <v>0</v>
      </c>
    </row>
    <row r="48" spans="1:37" x14ac:dyDescent="0.2">
      <c r="A48" s="515"/>
      <c r="B48" s="530"/>
      <c r="C48" s="530"/>
      <c r="D48" s="531"/>
      <c r="E48" s="532"/>
      <c r="F48" s="533"/>
      <c r="G48" s="531"/>
      <c r="H48" s="391"/>
      <c r="I48" s="396"/>
      <c r="J48" s="398"/>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3"/>
      <c r="Y48" s="213"/>
      <c r="Z48" s="1"/>
      <c r="AB48" s="67">
        <f t="shared" si="13"/>
        <v>0</v>
      </c>
      <c r="AC48" s="68">
        <f t="shared" si="14"/>
        <v>0</v>
      </c>
      <c r="AD48" s="69">
        <f t="shared" si="15"/>
        <v>0</v>
      </c>
      <c r="AE48" s="68">
        <f t="shared" si="16"/>
        <v>0</v>
      </c>
    </row>
    <row r="49" spans="1:33" x14ac:dyDescent="0.2">
      <c r="A49" s="515"/>
      <c r="B49" s="530"/>
      <c r="C49" s="530"/>
      <c r="D49" s="531"/>
      <c r="E49" s="532"/>
      <c r="F49" s="533"/>
      <c r="G49" s="531"/>
      <c r="H49" s="391"/>
      <c r="I49" s="396"/>
      <c r="J49" s="398"/>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3"/>
      <c r="Y49" s="213"/>
      <c r="Z49" s="1"/>
      <c r="AB49" s="67">
        <f t="shared" si="13"/>
        <v>0</v>
      </c>
      <c r="AC49" s="68">
        <f t="shared" si="14"/>
        <v>0</v>
      </c>
      <c r="AD49" s="69">
        <f t="shared" si="15"/>
        <v>0</v>
      </c>
      <c r="AE49" s="68">
        <f t="shared" si="16"/>
        <v>0</v>
      </c>
    </row>
    <row r="50" spans="1:33" x14ac:dyDescent="0.2">
      <c r="A50" s="515"/>
      <c r="B50" s="530"/>
      <c r="C50" s="530"/>
      <c r="D50" s="531"/>
      <c r="E50" s="532"/>
      <c r="F50" s="531"/>
      <c r="G50" s="531"/>
      <c r="H50" s="391"/>
      <c r="I50" s="396"/>
      <c r="J50" s="398"/>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3"/>
      <c r="Y50" s="213"/>
      <c r="Z50" s="1"/>
      <c r="AB50" s="67">
        <f t="shared" si="13"/>
        <v>0</v>
      </c>
      <c r="AC50" s="68">
        <f t="shared" si="14"/>
        <v>0</v>
      </c>
      <c r="AD50" s="69">
        <f t="shared" si="15"/>
        <v>0</v>
      </c>
      <c r="AE50" s="68">
        <f t="shared" si="16"/>
        <v>0</v>
      </c>
    </row>
    <row r="51" spans="1:33" x14ac:dyDescent="0.2">
      <c r="A51" s="515"/>
      <c r="B51" s="530"/>
      <c r="C51" s="530"/>
      <c r="D51" s="531"/>
      <c r="E51" s="532"/>
      <c r="F51" s="531"/>
      <c r="G51" s="531"/>
      <c r="H51" s="391"/>
      <c r="I51" s="396"/>
      <c r="J51" s="398"/>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3"/>
      <c r="Y51" s="213"/>
      <c r="Z51" s="1"/>
      <c r="AB51" s="67">
        <f t="shared" si="13"/>
        <v>0</v>
      </c>
      <c r="AC51" s="68">
        <f t="shared" si="14"/>
        <v>0</v>
      </c>
      <c r="AD51" s="69">
        <f t="shared" si="15"/>
        <v>0</v>
      </c>
      <c r="AE51" s="68">
        <f t="shared" si="16"/>
        <v>0</v>
      </c>
    </row>
    <row r="52" spans="1:33" x14ac:dyDescent="0.2">
      <c r="A52" s="515"/>
      <c r="B52" s="530"/>
      <c r="C52" s="530"/>
      <c r="D52" s="531"/>
      <c r="E52" s="532"/>
      <c r="F52" s="531"/>
      <c r="G52" s="531"/>
      <c r="H52" s="391"/>
      <c r="I52" s="396"/>
      <c r="J52" s="398"/>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3"/>
      <c r="Y52" s="213"/>
      <c r="Z52" s="1"/>
      <c r="AB52" s="67">
        <f t="shared" si="13"/>
        <v>0</v>
      </c>
      <c r="AC52" s="68">
        <f t="shared" si="14"/>
        <v>0</v>
      </c>
      <c r="AD52" s="69">
        <f t="shared" si="15"/>
        <v>0</v>
      </c>
      <c r="AE52" s="68">
        <f t="shared" si="16"/>
        <v>0</v>
      </c>
    </row>
    <row r="53" spans="1:33" x14ac:dyDescent="0.2">
      <c r="A53" s="515"/>
      <c r="B53" s="530"/>
      <c r="C53" s="530"/>
      <c r="D53" s="531"/>
      <c r="E53" s="532"/>
      <c r="F53" s="531"/>
      <c r="G53" s="531"/>
      <c r="H53" s="391"/>
      <c r="I53" s="396"/>
      <c r="J53" s="398"/>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3"/>
      <c r="Y53" s="213"/>
      <c r="Z53" s="1"/>
      <c r="AB53" s="67">
        <f t="shared" si="13"/>
        <v>0</v>
      </c>
      <c r="AC53" s="68">
        <f t="shared" si="14"/>
        <v>0</v>
      </c>
      <c r="AD53" s="69">
        <f t="shared" si="15"/>
        <v>0</v>
      </c>
      <c r="AE53" s="68">
        <f t="shared" si="16"/>
        <v>0</v>
      </c>
    </row>
    <row r="54" spans="1:33" x14ac:dyDescent="0.2">
      <c r="A54" s="515"/>
      <c r="B54" s="530"/>
      <c r="C54" s="530"/>
      <c r="D54" s="531"/>
      <c r="E54" s="532"/>
      <c r="F54" s="531"/>
      <c r="G54" s="531"/>
      <c r="H54" s="391"/>
      <c r="I54" s="396"/>
      <c r="J54" s="398"/>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3"/>
      <c r="Y54" s="213"/>
      <c r="Z54" s="1"/>
      <c r="AB54" s="67">
        <f t="shared" si="13"/>
        <v>0</v>
      </c>
      <c r="AC54" s="68">
        <f t="shared" si="14"/>
        <v>0</v>
      </c>
      <c r="AD54" s="69">
        <f t="shared" si="15"/>
        <v>0</v>
      </c>
      <c r="AE54" s="68">
        <f t="shared" si="16"/>
        <v>0</v>
      </c>
    </row>
    <row r="55" spans="1:33" x14ac:dyDescent="0.2">
      <c r="A55" s="515"/>
      <c r="B55" s="530"/>
      <c r="C55" s="530"/>
      <c r="D55" s="531"/>
      <c r="E55" s="532"/>
      <c r="F55" s="531"/>
      <c r="G55" s="531"/>
      <c r="H55" s="391"/>
      <c r="I55" s="396"/>
      <c r="J55" s="398"/>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3"/>
      <c r="Y55" s="213"/>
      <c r="Z55" s="1"/>
      <c r="AB55" s="67">
        <f t="shared" si="13"/>
        <v>0</v>
      </c>
      <c r="AC55" s="68">
        <f t="shared" si="14"/>
        <v>0</v>
      </c>
      <c r="AD55" s="69">
        <f t="shared" si="15"/>
        <v>0</v>
      </c>
      <c r="AE55" s="68">
        <f t="shared" si="16"/>
        <v>0</v>
      </c>
    </row>
    <row r="56" spans="1:33" x14ac:dyDescent="0.2">
      <c r="A56" s="515"/>
      <c r="B56" s="530"/>
      <c r="C56" s="530"/>
      <c r="D56" s="531"/>
      <c r="E56" s="532"/>
      <c r="F56" s="531"/>
      <c r="G56" s="531"/>
      <c r="H56" s="391"/>
      <c r="I56" s="396"/>
      <c r="J56" s="398"/>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3"/>
      <c r="Y56" s="213"/>
      <c r="Z56" s="1"/>
      <c r="AB56" s="67">
        <f t="shared" si="13"/>
        <v>0</v>
      </c>
      <c r="AC56" s="68">
        <f t="shared" si="14"/>
        <v>0</v>
      </c>
      <c r="AD56" s="69">
        <f t="shared" si="15"/>
        <v>0</v>
      </c>
      <c r="AE56" s="68">
        <f t="shared" si="16"/>
        <v>0</v>
      </c>
    </row>
    <row r="57" spans="1:33" x14ac:dyDescent="0.2">
      <c r="A57" s="515"/>
      <c r="B57" s="530"/>
      <c r="C57" s="530"/>
      <c r="D57" s="531"/>
      <c r="E57" s="532"/>
      <c r="F57" s="531"/>
      <c r="G57" s="531"/>
      <c r="H57" s="391"/>
      <c r="I57" s="396"/>
      <c r="J57" s="398"/>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3"/>
      <c r="Y57" s="213"/>
      <c r="Z57" s="1"/>
      <c r="AB57" s="67">
        <f t="shared" si="13"/>
        <v>0</v>
      </c>
      <c r="AC57" s="68">
        <f t="shared" si="14"/>
        <v>0</v>
      </c>
      <c r="AD57" s="69">
        <f t="shared" si="15"/>
        <v>0</v>
      </c>
      <c r="AE57" s="68">
        <f t="shared" si="16"/>
        <v>0</v>
      </c>
    </row>
    <row r="58" spans="1:33" x14ac:dyDescent="0.2">
      <c r="A58" s="515"/>
      <c r="B58" s="530"/>
      <c r="C58" s="530"/>
      <c r="D58" s="531"/>
      <c r="E58" s="532"/>
      <c r="F58" s="531"/>
      <c r="G58" s="531"/>
      <c r="H58" s="391"/>
      <c r="I58" s="396"/>
      <c r="J58" s="398"/>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3"/>
      <c r="Y58" s="213"/>
      <c r="Z58" s="1"/>
      <c r="AB58" s="67">
        <f t="shared" si="13"/>
        <v>0</v>
      </c>
      <c r="AC58" s="68">
        <f t="shared" si="14"/>
        <v>0</v>
      </c>
      <c r="AD58" s="69">
        <f t="shared" si="15"/>
        <v>0</v>
      </c>
      <c r="AE58" s="68">
        <f t="shared" si="16"/>
        <v>0</v>
      </c>
    </row>
    <row r="59" spans="1:33" x14ac:dyDescent="0.2">
      <c r="A59" s="515"/>
      <c r="B59" s="530"/>
      <c r="C59" s="530"/>
      <c r="D59" s="531"/>
      <c r="E59" s="532"/>
      <c r="F59" s="531"/>
      <c r="G59" s="531"/>
      <c r="H59" s="391"/>
      <c r="I59" s="396"/>
      <c r="J59" s="398"/>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3"/>
      <c r="Y59" s="213"/>
      <c r="Z59" s="1"/>
      <c r="AB59" s="67">
        <f t="shared" si="13"/>
        <v>0</v>
      </c>
      <c r="AC59" s="68">
        <f t="shared" si="14"/>
        <v>0</v>
      </c>
      <c r="AD59" s="69">
        <f t="shared" si="15"/>
        <v>0</v>
      </c>
      <c r="AE59" s="68">
        <f t="shared" si="16"/>
        <v>0</v>
      </c>
    </row>
    <row r="60" spans="1:33" x14ac:dyDescent="0.2">
      <c r="A60" s="515"/>
      <c r="B60" s="530"/>
      <c r="C60" s="530"/>
      <c r="D60" s="531"/>
      <c r="E60" s="532"/>
      <c r="F60" s="531"/>
      <c r="G60" s="531"/>
      <c r="H60" s="391"/>
      <c r="I60" s="396"/>
      <c r="J60" s="398"/>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3"/>
      <c r="Y60" s="213"/>
      <c r="Z60" s="1"/>
      <c r="AB60" s="67">
        <f t="shared" si="13"/>
        <v>0</v>
      </c>
      <c r="AC60" s="68">
        <f t="shared" si="14"/>
        <v>0</v>
      </c>
      <c r="AD60" s="69">
        <f t="shared" si="15"/>
        <v>0</v>
      </c>
      <c r="AE60" s="68">
        <f t="shared" si="16"/>
        <v>0</v>
      </c>
      <c r="AG60" s="152"/>
    </row>
    <row r="61" spans="1:33" x14ac:dyDescent="0.2">
      <c r="A61" s="515"/>
      <c r="B61" s="530"/>
      <c r="C61" s="530"/>
      <c r="D61" s="531"/>
      <c r="E61" s="532"/>
      <c r="F61" s="531"/>
      <c r="G61" s="531"/>
      <c r="H61" s="391"/>
      <c r="I61" s="396"/>
      <c r="J61" s="398"/>
      <c r="K61" s="161">
        <f t="shared" ref="K61:K65" si="17">IF(ISERROR(IF(A61="",L61*(Annual_Salary/12),L61*(VLOOKUP(A61,SalaryLimits,2,FALSE))/12)),0,IF(A61="",L61*(Annual_Salary/12),L61*(VLOOKUP(A61,SalaryLimits,2,FALSE))/12))</f>
        <v>0</v>
      </c>
      <c r="L61" s="332">
        <f t="shared" ref="L61:L65" si="18">IF(ISERROR(ROUND(IF(AND(I61="",A61=""),J61/(Annual_Salary/12),IF(AND(I61="",A61&lt;&gt;""),J61/(VLOOKUP(A61,SalaryLimits,2,FALSE)/12),I61)),4)),0,ROUND(IF(AND(I61="",A61=""),J61/(Annual_Salary/12),IF(AND(I61="",A61&lt;&gt;""),J61/(VLOOKUP(A61,SalaryLimits,2,FALSE)/12),I61)),4))</f>
        <v>0</v>
      </c>
      <c r="M61" s="145">
        <f t="shared" ref="M61:M65" si="19">IF(ISERROR(IF(L61&lt;M102,L61,M102)),0,IF(L61&lt;M102,L61,M102))</f>
        <v>0</v>
      </c>
      <c r="N61" s="64">
        <f t="shared" ref="N61:P61" si="20">IF(ISERROR(IF(AB61&lt;N102,AB61,N102)),0,IF(AB61&lt;N102,AB61,N102))</f>
        <v>0</v>
      </c>
      <c r="O61" s="64">
        <f t="shared" si="20"/>
        <v>0</v>
      </c>
      <c r="P61" s="65">
        <f t="shared" si="20"/>
        <v>0</v>
      </c>
      <c r="Q61" s="221">
        <f t="shared" ref="Q61:Q65" si="21">SUM(M61:P61)</f>
        <v>0</v>
      </c>
      <c r="R61" s="110"/>
      <c r="S61" s="218">
        <f t="shared" si="8"/>
        <v>0</v>
      </c>
      <c r="T61" s="219">
        <f t="shared" si="9"/>
        <v>0</v>
      </c>
      <c r="U61" s="219">
        <f t="shared" si="10"/>
        <v>0</v>
      </c>
      <c r="V61" s="219">
        <f t="shared" si="11"/>
        <v>0</v>
      </c>
      <c r="W61" s="336">
        <f t="shared" ref="W61:W65" si="22">SUM(S61:V61)</f>
        <v>0</v>
      </c>
      <c r="X61" s="213"/>
      <c r="Y61" s="213"/>
      <c r="Z61" s="595"/>
      <c r="AB61" s="67">
        <f t="shared" ref="AB61:AB65" si="23">L61-M61</f>
        <v>0</v>
      </c>
      <c r="AC61" s="68">
        <f t="shared" ref="AC61:AC65" si="24">L61-M61-N61</f>
        <v>0</v>
      </c>
      <c r="AD61" s="69">
        <f t="shared" ref="AD61:AD65" si="25">L61-M61-N61-O61</f>
        <v>0</v>
      </c>
      <c r="AE61" s="68">
        <f t="shared" ref="AE61:AE65" si="26">L61-M61-N61-O61-P61</f>
        <v>0</v>
      </c>
      <c r="AG61" s="152"/>
    </row>
    <row r="62" spans="1:33" x14ac:dyDescent="0.2">
      <c r="A62" s="515"/>
      <c r="B62" s="530"/>
      <c r="C62" s="530"/>
      <c r="D62" s="531"/>
      <c r="E62" s="532"/>
      <c r="F62" s="531"/>
      <c r="G62" s="531"/>
      <c r="H62" s="391"/>
      <c r="I62" s="396"/>
      <c r="J62" s="398"/>
      <c r="K62" s="161">
        <f t="shared" si="17"/>
        <v>0</v>
      </c>
      <c r="L62" s="332">
        <f t="shared" si="18"/>
        <v>0</v>
      </c>
      <c r="M62" s="145">
        <f t="shared" si="19"/>
        <v>0</v>
      </c>
      <c r="N62" s="64">
        <f t="shared" ref="N62:P62" si="27">IF(ISERROR(IF(AB62&lt;N103,AB62,N103)),0,IF(AB62&lt;N103,AB62,N103))</f>
        <v>0</v>
      </c>
      <c r="O62" s="64">
        <f t="shared" si="27"/>
        <v>0</v>
      </c>
      <c r="P62" s="65">
        <f t="shared" si="27"/>
        <v>0</v>
      </c>
      <c r="Q62" s="221">
        <f t="shared" si="21"/>
        <v>0</v>
      </c>
      <c r="R62" s="110"/>
      <c r="S62" s="218">
        <f t="shared" si="8"/>
        <v>0</v>
      </c>
      <c r="T62" s="219">
        <f t="shared" si="9"/>
        <v>0</v>
      </c>
      <c r="U62" s="219">
        <f t="shared" si="10"/>
        <v>0</v>
      </c>
      <c r="V62" s="219">
        <f t="shared" si="11"/>
        <v>0</v>
      </c>
      <c r="W62" s="336">
        <f t="shared" si="22"/>
        <v>0</v>
      </c>
      <c r="X62" s="213"/>
      <c r="Y62" s="213"/>
      <c r="Z62" s="595"/>
      <c r="AB62" s="67">
        <f t="shared" si="23"/>
        <v>0</v>
      </c>
      <c r="AC62" s="68">
        <f t="shared" si="24"/>
        <v>0</v>
      </c>
      <c r="AD62" s="69">
        <f t="shared" si="25"/>
        <v>0</v>
      </c>
      <c r="AE62" s="68">
        <f t="shared" si="26"/>
        <v>0</v>
      </c>
      <c r="AG62" s="152"/>
    </row>
    <row r="63" spans="1:33" x14ac:dyDescent="0.2">
      <c r="A63" s="515"/>
      <c r="B63" s="530"/>
      <c r="C63" s="530"/>
      <c r="D63" s="531"/>
      <c r="E63" s="532"/>
      <c r="F63" s="531"/>
      <c r="G63" s="531"/>
      <c r="H63" s="391"/>
      <c r="I63" s="396"/>
      <c r="J63" s="398"/>
      <c r="K63" s="161">
        <f t="shared" si="17"/>
        <v>0</v>
      </c>
      <c r="L63" s="332">
        <f t="shared" si="18"/>
        <v>0</v>
      </c>
      <c r="M63" s="145">
        <f t="shared" si="19"/>
        <v>0</v>
      </c>
      <c r="N63" s="64">
        <f t="shared" ref="N63:P63" si="28">IF(ISERROR(IF(AB63&lt;N104,AB63,N104)),0,IF(AB63&lt;N104,AB63,N104))</f>
        <v>0</v>
      </c>
      <c r="O63" s="64">
        <f t="shared" si="28"/>
        <v>0</v>
      </c>
      <c r="P63" s="65">
        <f t="shared" si="28"/>
        <v>0</v>
      </c>
      <c r="Q63" s="221">
        <f t="shared" si="21"/>
        <v>0</v>
      </c>
      <c r="R63" s="110"/>
      <c r="S63" s="218">
        <f t="shared" si="8"/>
        <v>0</v>
      </c>
      <c r="T63" s="219">
        <f t="shared" si="9"/>
        <v>0</v>
      </c>
      <c r="U63" s="219">
        <f t="shared" si="10"/>
        <v>0</v>
      </c>
      <c r="V63" s="219">
        <f t="shared" si="11"/>
        <v>0</v>
      </c>
      <c r="W63" s="336">
        <f t="shared" si="22"/>
        <v>0</v>
      </c>
      <c r="X63" s="213"/>
      <c r="Y63" s="213"/>
      <c r="Z63" s="595"/>
      <c r="AB63" s="67">
        <f t="shared" si="23"/>
        <v>0</v>
      </c>
      <c r="AC63" s="68">
        <f t="shared" si="24"/>
        <v>0</v>
      </c>
      <c r="AD63" s="69">
        <f t="shared" si="25"/>
        <v>0</v>
      </c>
      <c r="AE63" s="68">
        <f t="shared" si="26"/>
        <v>0</v>
      </c>
      <c r="AG63" s="152"/>
    </row>
    <row r="64" spans="1:33" x14ac:dyDescent="0.2">
      <c r="A64" s="515"/>
      <c r="B64" s="530"/>
      <c r="C64" s="530"/>
      <c r="D64" s="531"/>
      <c r="E64" s="532"/>
      <c r="F64" s="531"/>
      <c r="G64" s="531"/>
      <c r="H64" s="391"/>
      <c r="I64" s="396"/>
      <c r="J64" s="398"/>
      <c r="K64" s="161">
        <f t="shared" si="17"/>
        <v>0</v>
      </c>
      <c r="L64" s="332">
        <f t="shared" si="18"/>
        <v>0</v>
      </c>
      <c r="M64" s="145">
        <f t="shared" si="19"/>
        <v>0</v>
      </c>
      <c r="N64" s="64">
        <f t="shared" ref="N64:P64" si="29">IF(ISERROR(IF(AB64&lt;N105,AB64,N105)),0,IF(AB64&lt;N105,AB64,N105))</f>
        <v>0</v>
      </c>
      <c r="O64" s="64">
        <f t="shared" si="29"/>
        <v>0</v>
      </c>
      <c r="P64" s="65">
        <f t="shared" si="29"/>
        <v>0</v>
      </c>
      <c r="Q64" s="221">
        <f t="shared" si="21"/>
        <v>0</v>
      </c>
      <c r="R64" s="110"/>
      <c r="S64" s="218">
        <f t="shared" si="8"/>
        <v>0</v>
      </c>
      <c r="T64" s="219">
        <f t="shared" si="9"/>
        <v>0</v>
      </c>
      <c r="U64" s="219">
        <f t="shared" si="10"/>
        <v>0</v>
      </c>
      <c r="V64" s="219">
        <f t="shared" si="11"/>
        <v>0</v>
      </c>
      <c r="W64" s="336">
        <f t="shared" si="22"/>
        <v>0</v>
      </c>
      <c r="X64" s="213"/>
      <c r="Y64" s="213"/>
      <c r="Z64" s="595"/>
      <c r="AB64" s="67">
        <f t="shared" si="23"/>
        <v>0</v>
      </c>
      <c r="AC64" s="68">
        <f t="shared" si="24"/>
        <v>0</v>
      </c>
      <c r="AD64" s="69">
        <f t="shared" si="25"/>
        <v>0</v>
      </c>
      <c r="AE64" s="68">
        <f t="shared" si="26"/>
        <v>0</v>
      </c>
      <c r="AG64" s="152"/>
    </row>
    <row r="65" spans="1:38" x14ac:dyDescent="0.2">
      <c r="A65" s="515"/>
      <c r="B65" s="530"/>
      <c r="C65" s="530"/>
      <c r="D65" s="531"/>
      <c r="E65" s="532"/>
      <c r="F65" s="531"/>
      <c r="G65" s="531"/>
      <c r="H65" s="391"/>
      <c r="I65" s="396"/>
      <c r="J65" s="398"/>
      <c r="K65" s="161">
        <f t="shared" si="17"/>
        <v>0</v>
      </c>
      <c r="L65" s="332">
        <f t="shared" si="18"/>
        <v>0</v>
      </c>
      <c r="M65" s="145">
        <f t="shared" si="19"/>
        <v>0</v>
      </c>
      <c r="N65" s="64">
        <f t="shared" ref="N65:P65" si="30">IF(ISERROR(IF(AB65&lt;N106,AB65,N106)),0,IF(AB65&lt;N106,AB65,N106))</f>
        <v>0</v>
      </c>
      <c r="O65" s="64">
        <f t="shared" si="30"/>
        <v>0</v>
      </c>
      <c r="P65" s="65">
        <f t="shared" si="30"/>
        <v>0</v>
      </c>
      <c r="Q65" s="221">
        <f t="shared" si="21"/>
        <v>0</v>
      </c>
      <c r="R65" s="110"/>
      <c r="S65" s="218">
        <f t="shared" si="8"/>
        <v>0</v>
      </c>
      <c r="T65" s="219">
        <f t="shared" si="9"/>
        <v>0</v>
      </c>
      <c r="U65" s="219">
        <f t="shared" si="10"/>
        <v>0</v>
      </c>
      <c r="V65" s="219">
        <f t="shared" si="11"/>
        <v>0</v>
      </c>
      <c r="W65" s="336">
        <f t="shared" si="22"/>
        <v>0</v>
      </c>
      <c r="X65" s="213"/>
      <c r="Y65" s="213"/>
      <c r="Z65" s="595"/>
      <c r="AB65" s="67">
        <f t="shared" si="23"/>
        <v>0</v>
      </c>
      <c r="AC65" s="68">
        <f t="shared" si="24"/>
        <v>0</v>
      </c>
      <c r="AD65" s="69">
        <f t="shared" si="25"/>
        <v>0</v>
      </c>
      <c r="AE65" s="68">
        <f t="shared" si="26"/>
        <v>0</v>
      </c>
      <c r="AG65" s="152"/>
    </row>
    <row r="66" spans="1:38" ht="12.95" customHeight="1" x14ac:dyDescent="0.2">
      <c r="A66" s="515"/>
      <c r="B66" s="530"/>
      <c r="C66" s="530"/>
      <c r="D66" s="531"/>
      <c r="E66" s="532"/>
      <c r="F66" s="531"/>
      <c r="G66" s="531"/>
      <c r="H66" s="391"/>
      <c r="I66" s="396"/>
      <c r="J66" s="398"/>
      <c r="K66" s="161">
        <f t="shared" si="1"/>
        <v>0</v>
      </c>
      <c r="L66" s="332">
        <f t="shared" si="2"/>
        <v>0</v>
      </c>
      <c r="M66" s="145">
        <f t="shared" ref="M66:M67" si="31">IF(ISERROR(IF(L66&lt;M102,L66,M102)),0,IF(L66&lt;M102,L66,M102))</f>
        <v>0</v>
      </c>
      <c r="N66" s="64">
        <f t="shared" ref="N66:P67" si="32">IF(ISERROR(IF(AB66&lt;N102,AB66,N102)),0,IF(AB66&lt;N102,AB66,N102))</f>
        <v>0</v>
      </c>
      <c r="O66" s="64">
        <f t="shared" si="32"/>
        <v>0</v>
      </c>
      <c r="P66" s="65">
        <f t="shared" si="32"/>
        <v>0</v>
      </c>
      <c r="Q66" s="221">
        <f t="shared" si="7"/>
        <v>0</v>
      </c>
      <c r="R66" s="110"/>
      <c r="S66" s="218">
        <f t="shared" si="8"/>
        <v>0</v>
      </c>
      <c r="T66" s="219">
        <f t="shared" si="9"/>
        <v>0</v>
      </c>
      <c r="U66" s="219">
        <f t="shared" si="10"/>
        <v>0</v>
      </c>
      <c r="V66" s="219">
        <f t="shared" si="11"/>
        <v>0</v>
      </c>
      <c r="W66" s="336">
        <f t="shared" si="12"/>
        <v>0</v>
      </c>
      <c r="X66" s="213"/>
      <c r="Y66" s="213"/>
      <c r="Z66" s="1"/>
      <c r="AB66" s="67">
        <f t="shared" si="13"/>
        <v>0</v>
      </c>
      <c r="AC66" s="68">
        <f t="shared" si="14"/>
        <v>0</v>
      </c>
      <c r="AD66" s="69">
        <f t="shared" si="15"/>
        <v>0</v>
      </c>
      <c r="AE66" s="68">
        <f t="shared" si="16"/>
        <v>0</v>
      </c>
      <c r="AG66" s="152"/>
    </row>
    <row r="67" spans="1:38" ht="13.5" thickBot="1" x14ac:dyDescent="0.25">
      <c r="A67" s="535"/>
      <c r="B67" s="568"/>
      <c r="C67" s="568"/>
      <c r="D67" s="537"/>
      <c r="E67" s="536"/>
      <c r="F67" s="537"/>
      <c r="G67" s="537"/>
      <c r="H67" s="538"/>
      <c r="I67" s="539"/>
      <c r="J67" s="540"/>
      <c r="K67" s="541">
        <f t="shared" si="1"/>
        <v>0</v>
      </c>
      <c r="L67" s="542">
        <f t="shared" si="2"/>
        <v>0</v>
      </c>
      <c r="M67" s="543">
        <f t="shared" si="31"/>
        <v>0</v>
      </c>
      <c r="N67" s="112">
        <f t="shared" si="32"/>
        <v>0</v>
      </c>
      <c r="O67" s="112">
        <f t="shared" si="32"/>
        <v>0</v>
      </c>
      <c r="P67" s="544">
        <f t="shared" si="32"/>
        <v>0</v>
      </c>
      <c r="Q67" s="545">
        <f t="shared" si="7"/>
        <v>0</v>
      </c>
      <c r="R67" s="110"/>
      <c r="S67" s="579">
        <f t="shared" si="8"/>
        <v>0</v>
      </c>
      <c r="T67" s="580">
        <f t="shared" si="9"/>
        <v>0</v>
      </c>
      <c r="U67" s="580">
        <f t="shared" si="10"/>
        <v>0</v>
      </c>
      <c r="V67" s="580">
        <f t="shared" si="11"/>
        <v>0</v>
      </c>
      <c r="W67" s="577">
        <f t="shared" si="12"/>
        <v>0</v>
      </c>
      <c r="X67" s="213"/>
      <c r="Y67" s="213"/>
      <c r="Z67" s="1"/>
      <c r="AB67" s="67">
        <f t="shared" si="13"/>
        <v>0</v>
      </c>
      <c r="AC67" s="68">
        <f t="shared" si="14"/>
        <v>0</v>
      </c>
      <c r="AD67" s="69">
        <f t="shared" si="15"/>
        <v>0</v>
      </c>
      <c r="AE67" s="68">
        <f t="shared" si="16"/>
        <v>0</v>
      </c>
    </row>
    <row r="68" spans="1:38" ht="13.5" thickBot="1" x14ac:dyDescent="0.25">
      <c r="A68" s="546"/>
      <c r="B68" s="547"/>
      <c r="C68" s="547"/>
      <c r="D68" s="548"/>
      <c r="E68" s="549" t="s">
        <v>12</v>
      </c>
      <c r="F68" s="550"/>
      <c r="G68" s="550"/>
      <c r="H68" s="551"/>
      <c r="I68" s="552"/>
      <c r="J68" s="553"/>
      <c r="K68" s="554">
        <f t="shared" ref="K68:Q68" si="33">SUM(K43:K67)</f>
        <v>0</v>
      </c>
      <c r="L68" s="555">
        <f t="shared" si="33"/>
        <v>0</v>
      </c>
      <c r="M68" s="556">
        <f t="shared" si="33"/>
        <v>0</v>
      </c>
      <c r="N68" s="557">
        <f t="shared" si="33"/>
        <v>0</v>
      </c>
      <c r="O68" s="557">
        <f t="shared" si="33"/>
        <v>0</v>
      </c>
      <c r="P68" s="555">
        <f t="shared" si="33"/>
        <v>0</v>
      </c>
      <c r="Q68" s="333">
        <f t="shared" si="33"/>
        <v>0</v>
      </c>
      <c r="R68" s="110"/>
      <c r="S68" s="610">
        <f>ROUND(SUM(S43:S67),2)</f>
        <v>0</v>
      </c>
      <c r="T68" s="611">
        <f>ROUND(SUM(T43:T67),2)</f>
        <v>0</v>
      </c>
      <c r="U68" s="611">
        <f>ROUND(SUM(U43:U67),2)</f>
        <v>0</v>
      </c>
      <c r="V68" s="612">
        <f>ROUND(SUM(V43:V67),2)</f>
        <v>0</v>
      </c>
      <c r="W68" s="613">
        <f>SUM(W43:W67)</f>
        <v>0</v>
      </c>
      <c r="X68" s="214"/>
      <c r="Y68" s="214"/>
      <c r="AB68" s="68">
        <f>SUM(AB43:AB67)</f>
        <v>0</v>
      </c>
      <c r="AC68" s="68">
        <f>SUM(AC43:AC67)</f>
        <v>0</v>
      </c>
      <c r="AD68" s="68">
        <f>SUM(AD43:AD67)</f>
        <v>0</v>
      </c>
      <c r="AE68" s="68">
        <f>SUM(AE43:AE67)</f>
        <v>0</v>
      </c>
      <c r="AG68" s="152"/>
    </row>
    <row r="69" spans="1:38" x14ac:dyDescent="0.2">
      <c r="A69" s="253" t="s">
        <v>80</v>
      </c>
      <c r="B69" s="511"/>
      <c r="C69" s="511"/>
      <c r="D69" s="511"/>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65"/>
      <c r="B71" s="666"/>
      <c r="C71" s="666"/>
      <c r="D71" s="666"/>
      <c r="E71" s="666"/>
      <c r="F71" s="666"/>
      <c r="G71" s="666"/>
      <c r="H71" s="666"/>
      <c r="I71" s="666"/>
      <c r="J71" s="666"/>
      <c r="K71" s="666"/>
      <c r="L71" s="666"/>
      <c r="M71" s="666"/>
      <c r="N71" s="666"/>
      <c r="O71" s="666"/>
      <c r="P71" s="666"/>
      <c r="Q71" s="667"/>
      <c r="R71" s="133"/>
      <c r="S71" s="214" t="s">
        <v>104</v>
      </c>
      <c r="T71" s="656"/>
      <c r="U71" s="657"/>
      <c r="V71" s="658"/>
      <c r="W71" s="231"/>
      <c r="X71" s="231"/>
      <c r="Y71" s="273"/>
      <c r="AC71" s="214"/>
      <c r="AD71" s="214"/>
      <c r="AG71" s="134"/>
      <c r="AH71" s="134"/>
      <c r="AI71" s="134"/>
      <c r="AJ71" s="134"/>
      <c r="AL71" s="152"/>
    </row>
    <row r="72" spans="1:38" x14ac:dyDescent="0.2">
      <c r="A72" s="668"/>
      <c r="B72" s="669"/>
      <c r="C72" s="669"/>
      <c r="D72" s="669"/>
      <c r="E72" s="713"/>
      <c r="F72" s="713"/>
      <c r="G72" s="713"/>
      <c r="H72" s="713"/>
      <c r="I72" s="713"/>
      <c r="J72" s="713"/>
      <c r="K72" s="713"/>
      <c r="L72" s="713"/>
      <c r="M72" s="713"/>
      <c r="N72" s="713"/>
      <c r="O72" s="713"/>
      <c r="P72" s="713"/>
      <c r="Q72" s="670"/>
      <c r="R72" s="133"/>
      <c r="S72" s="273"/>
      <c r="T72" s="659"/>
      <c r="U72" s="660"/>
      <c r="V72" s="661"/>
      <c r="W72" s="317"/>
      <c r="X72" s="317"/>
      <c r="Y72" s="273"/>
      <c r="AC72" s="214"/>
      <c r="AD72" s="214"/>
      <c r="AG72" s="134"/>
      <c r="AH72" s="134"/>
      <c r="AI72" s="134"/>
      <c r="AJ72" s="134"/>
      <c r="AL72" s="152"/>
    </row>
    <row r="73" spans="1:38" x14ac:dyDescent="0.2">
      <c r="A73" s="671"/>
      <c r="B73" s="672"/>
      <c r="C73" s="672"/>
      <c r="D73" s="672"/>
      <c r="E73" s="672"/>
      <c r="F73" s="672"/>
      <c r="G73" s="672"/>
      <c r="H73" s="672"/>
      <c r="I73" s="672"/>
      <c r="J73" s="672"/>
      <c r="K73" s="672"/>
      <c r="L73" s="672"/>
      <c r="M73" s="672"/>
      <c r="N73" s="672"/>
      <c r="O73" s="672"/>
      <c r="P73" s="672"/>
      <c r="Q73" s="673"/>
      <c r="R73" s="133"/>
      <c r="S73" s="273" t="s">
        <v>103</v>
      </c>
      <c r="T73" s="662"/>
      <c r="U73" s="663"/>
      <c r="V73" s="664"/>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34"/>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4">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4"/>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4"/>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4"/>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4"/>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4"/>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4"/>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4"/>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4"/>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4"/>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4"/>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4"/>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4"/>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4"/>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4"/>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4"/>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4"/>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4"/>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4"/>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4"/>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4"/>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F4FD" sheet="1" objects="1" scenarios="1"/>
  <mergeCells count="15">
    <mergeCell ref="A71:Q73"/>
    <mergeCell ref="G21:I22"/>
    <mergeCell ref="T71:V71"/>
    <mergeCell ref="T72:V73"/>
    <mergeCell ref="U2:Z2"/>
    <mergeCell ref="U3:Z3"/>
    <mergeCell ref="U4:V4"/>
    <mergeCell ref="K1:O1"/>
    <mergeCell ref="P2:S2"/>
    <mergeCell ref="G2:O2"/>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25</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zoomScaleNormal="100" zoomScalePageLayoutView="125" workbookViewId="0">
      <selection activeCell="G9" sqref="G9:J10"/>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602" t="s">
        <v>175</v>
      </c>
      <c r="B1" s="614"/>
      <c r="C1" s="614"/>
      <c r="D1" s="614"/>
      <c r="E1" s="614"/>
      <c r="F1" s="614"/>
      <c r="G1" s="614"/>
      <c r="H1" s="614"/>
      <c r="I1" s="614"/>
      <c r="J1" s="233"/>
      <c r="K1" s="702" t="s">
        <v>201</v>
      </c>
      <c r="L1" s="702"/>
      <c r="M1" s="702"/>
      <c r="N1" s="702"/>
      <c r="O1" s="702"/>
      <c r="P1" s="233"/>
      <c r="Q1" s="233"/>
      <c r="R1" s="54"/>
      <c r="S1" s="234"/>
      <c r="T1" s="234"/>
      <c r="U1" s="234"/>
      <c r="V1" s="234"/>
      <c r="W1" s="234"/>
      <c r="X1" s="234"/>
      <c r="Y1" s="54"/>
      <c r="Z1" s="54"/>
      <c r="AA1" s="54"/>
      <c r="AB1" s="54"/>
      <c r="AC1" s="54"/>
      <c r="AD1" s="54"/>
      <c r="AE1" s="54"/>
      <c r="AF1" s="54"/>
      <c r="AG1" s="54"/>
    </row>
    <row r="2" spans="1:33" ht="26.25" customHeight="1" thickBot="1" x14ac:dyDescent="0.4">
      <c r="A2" s="583"/>
      <c r="B2" s="623" t="s">
        <v>218</v>
      </c>
      <c r="C2" s="583"/>
      <c r="D2" s="583"/>
      <c r="E2" s="584"/>
      <c r="F2" s="584"/>
      <c r="G2" s="655"/>
      <c r="H2" s="655"/>
      <c r="I2" s="655"/>
      <c r="J2" s="655"/>
      <c r="K2" s="655"/>
      <c r="L2" s="655"/>
      <c r="M2" s="655"/>
      <c r="N2" s="655"/>
      <c r="O2" s="655"/>
      <c r="P2" s="654" t="s">
        <v>220</v>
      </c>
      <c r="Q2" s="654"/>
      <c r="R2" s="654"/>
      <c r="S2" s="654"/>
      <c r="U2" s="674" t="s">
        <v>195</v>
      </c>
      <c r="V2" s="675"/>
      <c r="W2" s="675"/>
      <c r="X2" s="675"/>
      <c r="Y2" s="675"/>
      <c r="Z2" s="676"/>
    </row>
    <row r="3" spans="1:33" ht="5.0999999999999996" customHeight="1" thickTop="1" thickBot="1" x14ac:dyDescent="0.25">
      <c r="A3" s="147"/>
      <c r="B3" s="507"/>
      <c r="C3" s="507"/>
      <c r="D3" s="507"/>
      <c r="E3" s="35"/>
      <c r="F3" s="35"/>
      <c r="G3" s="35"/>
      <c r="H3" s="35"/>
      <c r="I3" s="35"/>
      <c r="J3" s="35"/>
      <c r="K3" s="35"/>
      <c r="L3" s="35"/>
      <c r="M3" s="35"/>
      <c r="N3" s="35"/>
      <c r="O3" s="35"/>
      <c r="P3" s="35"/>
      <c r="Q3" s="35"/>
      <c r="R3" s="35"/>
      <c r="S3" s="49"/>
      <c r="T3" s="34"/>
      <c r="U3" s="677"/>
      <c r="V3" s="678"/>
      <c r="W3" s="679"/>
      <c r="X3" s="679"/>
      <c r="Y3" s="679"/>
      <c r="Z3" s="680"/>
      <c r="AA3" s="34"/>
      <c r="AB3" s="34"/>
      <c r="AC3" s="34"/>
      <c r="AD3" s="34"/>
      <c r="AE3" s="34"/>
      <c r="AF3" s="34"/>
      <c r="AG3" s="34"/>
    </row>
    <row r="4" spans="1:33" ht="20.100000000000001"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72"/>
      <c r="U4" s="720" t="s">
        <v>203</v>
      </c>
      <c r="V4" s="721"/>
      <c r="W4" s="590" t="s">
        <v>197</v>
      </c>
      <c r="X4" s="591" t="s">
        <v>40</v>
      </c>
      <c r="Y4" s="592" t="s">
        <v>198</v>
      </c>
      <c r="Z4" s="593"/>
      <c r="AA4" s="34"/>
      <c r="AB4" s="34"/>
      <c r="AC4" s="34"/>
      <c r="AD4" s="34"/>
      <c r="AE4" s="34"/>
      <c r="AF4" s="34"/>
      <c r="AG4" s="34"/>
    </row>
    <row r="5" spans="1:33" ht="14.1" customHeight="1" thickBot="1" x14ac:dyDescent="0.25">
      <c r="A5" s="63"/>
      <c r="B5" s="30"/>
      <c r="C5" s="30"/>
      <c r="D5" s="30"/>
      <c r="E5" s="205"/>
      <c r="K5" s="34"/>
      <c r="L5" s="34"/>
      <c r="M5" s="34"/>
      <c r="N5" s="34"/>
      <c r="O5" s="135"/>
      <c r="P5" s="360"/>
      <c r="Q5" s="87"/>
      <c r="R5" s="34"/>
      <c r="S5" s="358"/>
      <c r="T5" s="573"/>
      <c r="U5" s="524" t="s">
        <v>187</v>
      </c>
      <c r="V5" s="525" t="s">
        <v>188</v>
      </c>
      <c r="W5" s="559" t="s">
        <v>189</v>
      </c>
      <c r="X5" s="222" t="s">
        <v>193</v>
      </c>
      <c r="Y5" s="222" t="s">
        <v>194</v>
      </c>
      <c r="Z5" s="588" t="s">
        <v>196</v>
      </c>
      <c r="AA5" s="34"/>
      <c r="AB5" s="34"/>
      <c r="AC5" s="34"/>
      <c r="AD5" s="34"/>
      <c r="AE5" s="34"/>
      <c r="AF5" s="34"/>
      <c r="AG5" s="34"/>
    </row>
    <row r="6" spans="1:33" ht="14.1" customHeight="1" thickBot="1" x14ac:dyDescent="0.25">
      <c r="A6" s="63"/>
      <c r="B6" s="30"/>
      <c r="C6" s="30"/>
      <c r="D6" s="30"/>
      <c r="E6" s="30"/>
      <c r="J6" s="153"/>
      <c r="K6" s="153"/>
      <c r="L6" s="52"/>
      <c r="O6" s="385"/>
      <c r="P6" s="360"/>
      <c r="Q6" s="87"/>
      <c r="R6" s="34"/>
      <c r="S6" s="386"/>
      <c r="T6" s="637" t="s">
        <v>217</v>
      </c>
      <c r="U6" s="524" t="s">
        <v>187</v>
      </c>
      <c r="V6" s="525" t="s">
        <v>188</v>
      </c>
      <c r="W6" s="559" t="s">
        <v>189</v>
      </c>
      <c r="X6" s="222" t="s">
        <v>193</v>
      </c>
      <c r="Y6" s="222" t="s">
        <v>194</v>
      </c>
      <c r="Z6" s="588" t="s">
        <v>196</v>
      </c>
      <c r="AA6" s="48"/>
      <c r="AB6" s="48"/>
      <c r="AC6" s="48"/>
      <c r="AD6" s="48"/>
      <c r="AE6" s="48"/>
    </row>
    <row r="7" spans="1:33" ht="14.1" customHeight="1" x14ac:dyDescent="0.2">
      <c r="A7" s="63"/>
      <c r="B7" s="30"/>
      <c r="C7" s="30"/>
      <c r="D7" s="30"/>
      <c r="E7" s="30"/>
      <c r="F7" s="326" t="s">
        <v>112</v>
      </c>
      <c r="G7" s="722"/>
      <c r="H7" s="723"/>
      <c r="K7" s="153"/>
      <c r="L7" s="52"/>
      <c r="M7" s="34"/>
      <c r="N7" s="34"/>
      <c r="O7" s="385" t="s">
        <v>124</v>
      </c>
      <c r="P7" s="360">
        <v>12</v>
      </c>
      <c r="Q7" s="87">
        <v>180100</v>
      </c>
      <c r="R7" s="34"/>
      <c r="S7" s="386">
        <f t="shared" ref="S7:S19" si="0">Q7/12</f>
        <v>15008.333333333334</v>
      </c>
      <c r="T7" s="597"/>
      <c r="U7" s="597"/>
      <c r="V7" s="598"/>
      <c r="W7" s="615"/>
      <c r="X7" s="598"/>
      <c r="Y7" s="615"/>
      <c r="Z7" s="599" t="s">
        <v>40</v>
      </c>
      <c r="AA7" s="34"/>
      <c r="AC7" s="109" t="s">
        <v>30</v>
      </c>
      <c r="AF7" s="109" t="s">
        <v>39</v>
      </c>
      <c r="AG7" s="126">
        <f>SUM(AE36:AG36)</f>
        <v>0</v>
      </c>
    </row>
    <row r="8" spans="1:33" ht="14.1" customHeight="1" x14ac:dyDescent="0.2">
      <c r="A8" s="63"/>
      <c r="B8" s="30"/>
      <c r="C8" s="30"/>
      <c r="D8" s="30"/>
      <c r="E8" s="30"/>
      <c r="F8" s="135"/>
      <c r="G8" s="724"/>
      <c r="H8" s="725"/>
      <c r="I8" s="327" t="s">
        <v>80</v>
      </c>
      <c r="K8" s="153"/>
      <c r="L8" s="52"/>
      <c r="M8" s="34"/>
      <c r="N8" s="34"/>
      <c r="O8" s="385" t="s">
        <v>125</v>
      </c>
      <c r="P8" s="360">
        <v>13</v>
      </c>
      <c r="Q8" s="87">
        <v>183500</v>
      </c>
      <c r="R8" s="34"/>
      <c r="S8" s="386">
        <f t="shared" si="0"/>
        <v>15291.666666666666</v>
      </c>
      <c r="T8" s="597"/>
      <c r="U8" s="597"/>
      <c r="V8" s="598"/>
      <c r="W8" s="615"/>
      <c r="X8" s="598"/>
      <c r="Y8" s="615"/>
      <c r="Z8" s="599" t="s">
        <v>40</v>
      </c>
      <c r="AA8" s="34"/>
      <c r="AC8" s="109"/>
      <c r="AF8" s="109"/>
      <c r="AG8" s="126"/>
    </row>
    <row r="9" spans="1:33" ht="14.1" customHeight="1" x14ac:dyDescent="0.2">
      <c r="A9" s="63"/>
      <c r="B9" s="30"/>
      <c r="C9" s="30"/>
      <c r="D9" s="30"/>
      <c r="E9" s="30"/>
      <c r="F9" s="135" t="s">
        <v>44</v>
      </c>
      <c r="G9" s="703"/>
      <c r="H9" s="704"/>
      <c r="I9" s="704"/>
      <c r="J9" s="705"/>
      <c r="K9" s="153"/>
      <c r="L9" s="52"/>
      <c r="M9" s="34"/>
      <c r="N9" s="34"/>
      <c r="O9" s="385" t="s">
        <v>127</v>
      </c>
      <c r="P9" s="360">
        <v>14</v>
      </c>
      <c r="Q9" s="87">
        <v>186600</v>
      </c>
      <c r="R9" s="34"/>
      <c r="S9" s="386">
        <f t="shared" si="0"/>
        <v>15550</v>
      </c>
      <c r="T9" s="597"/>
      <c r="U9" s="597"/>
      <c r="V9" s="598"/>
      <c r="W9" s="615"/>
      <c r="X9" s="598"/>
      <c r="Y9" s="615"/>
      <c r="Z9" s="599" t="s">
        <v>40</v>
      </c>
      <c r="AA9" s="34"/>
      <c r="AB9" s="109"/>
      <c r="AE9" s="109"/>
      <c r="AF9" s="126"/>
    </row>
    <row r="10" spans="1:33" ht="14.1" customHeight="1" x14ac:dyDescent="0.2">
      <c r="A10" s="63"/>
      <c r="B10" s="30"/>
      <c r="C10" s="30"/>
      <c r="D10" s="30"/>
      <c r="E10" s="30"/>
      <c r="F10" s="135"/>
      <c r="G10" s="706"/>
      <c r="H10" s="707"/>
      <c r="I10" s="707"/>
      <c r="J10" s="708"/>
      <c r="K10" s="153"/>
      <c r="L10" s="52"/>
      <c r="M10" s="34"/>
      <c r="N10" s="34"/>
      <c r="O10" s="326" t="s">
        <v>133</v>
      </c>
      <c r="P10" s="360">
        <v>15</v>
      </c>
      <c r="Q10" s="87">
        <v>200000</v>
      </c>
      <c r="R10" s="34"/>
      <c r="S10" s="386">
        <f t="shared" si="0"/>
        <v>16666.666666666668</v>
      </c>
      <c r="T10" s="597"/>
      <c r="U10" s="597"/>
      <c r="V10" s="598"/>
      <c r="W10" s="615"/>
      <c r="X10" s="598"/>
      <c r="Y10" s="615"/>
      <c r="Z10" s="599" t="s">
        <v>40</v>
      </c>
      <c r="AA10" s="34"/>
      <c r="AB10" s="109"/>
      <c r="AE10" s="109"/>
      <c r="AF10" s="126"/>
    </row>
    <row r="11" spans="1:33" ht="14.1" customHeight="1" x14ac:dyDescent="0.2">
      <c r="A11" s="63"/>
      <c r="B11" s="30"/>
      <c r="C11" s="30"/>
      <c r="D11" s="30"/>
      <c r="E11" s="30"/>
      <c r="F11" s="135" t="s">
        <v>45</v>
      </c>
      <c r="G11" s="703"/>
      <c r="H11" s="704"/>
      <c r="I11" s="704"/>
      <c r="J11" s="705"/>
      <c r="K11" s="153"/>
      <c r="L11" s="52"/>
      <c r="M11" s="34"/>
      <c r="N11" s="34"/>
      <c r="O11" s="326" t="s">
        <v>129</v>
      </c>
      <c r="P11" s="360">
        <v>16</v>
      </c>
      <c r="Q11" s="87">
        <v>191300</v>
      </c>
      <c r="R11" s="34"/>
      <c r="S11" s="386">
        <f t="shared" si="0"/>
        <v>15941.666666666666</v>
      </c>
      <c r="T11" s="597"/>
      <c r="U11" s="597"/>
      <c r="V11" s="598"/>
      <c r="W11" s="615"/>
      <c r="X11" s="598"/>
      <c r="Y11" s="615"/>
      <c r="Z11" s="599" t="s">
        <v>40</v>
      </c>
      <c r="AA11" s="34"/>
      <c r="AB11" s="109"/>
      <c r="AE11" s="109"/>
      <c r="AF11" s="126"/>
    </row>
    <row r="12" spans="1:33" ht="14.1" customHeight="1" x14ac:dyDescent="0.2">
      <c r="A12" s="63"/>
      <c r="B12" s="30"/>
      <c r="C12" s="30"/>
      <c r="D12" s="30"/>
      <c r="E12" s="30"/>
      <c r="F12" s="135"/>
      <c r="G12" s="706"/>
      <c r="H12" s="707"/>
      <c r="I12" s="707"/>
      <c r="J12" s="708"/>
      <c r="K12" s="153"/>
      <c r="L12" s="52"/>
      <c r="M12" s="34"/>
      <c r="N12" s="34"/>
      <c r="O12" s="443" t="s">
        <v>128</v>
      </c>
      <c r="P12" s="440">
        <v>17</v>
      </c>
      <c r="Q12" s="441">
        <v>207000</v>
      </c>
      <c r="R12" s="154"/>
      <c r="S12" s="442">
        <f t="shared" si="0"/>
        <v>17250</v>
      </c>
      <c r="T12" s="597"/>
      <c r="U12" s="597"/>
      <c r="V12" s="598"/>
      <c r="W12" s="615"/>
      <c r="X12" s="598"/>
      <c r="Y12" s="615"/>
      <c r="Z12" s="599" t="s">
        <v>40</v>
      </c>
      <c r="AA12" s="34"/>
      <c r="AB12" s="109"/>
      <c r="AE12" s="109"/>
      <c r="AF12" s="126"/>
    </row>
    <row r="13" spans="1:33" ht="14.1" customHeight="1" thickBot="1" x14ac:dyDescent="0.25">
      <c r="A13" s="63"/>
      <c r="B13" s="30"/>
      <c r="C13" s="30"/>
      <c r="D13" s="30"/>
      <c r="E13" s="30"/>
      <c r="F13" s="135"/>
      <c r="G13" s="135"/>
      <c r="H13" s="383"/>
      <c r="I13" s="384"/>
      <c r="K13" s="153"/>
      <c r="L13" s="52"/>
      <c r="M13" s="34"/>
      <c r="N13" s="34"/>
      <c r="O13" s="421" t="s">
        <v>144</v>
      </c>
      <c r="P13" s="422">
        <v>18</v>
      </c>
      <c r="Q13" s="423">
        <v>196700</v>
      </c>
      <c r="R13" s="420"/>
      <c r="S13" s="424">
        <f t="shared" si="0"/>
        <v>16391.666666666668</v>
      </c>
      <c r="T13" s="574"/>
      <c r="U13" s="585"/>
      <c r="V13" s="586"/>
      <c r="W13" s="586"/>
      <c r="X13" s="586"/>
      <c r="Y13" s="586"/>
      <c r="Z13" s="587"/>
      <c r="AA13" s="34"/>
      <c r="AB13" s="109"/>
      <c r="AE13" s="109"/>
      <c r="AF13" s="126"/>
    </row>
    <row r="14" spans="1:33" ht="14.1" customHeight="1" thickBot="1" x14ac:dyDescent="0.25">
      <c r="A14" s="63"/>
      <c r="B14" s="30"/>
      <c r="C14" s="30"/>
      <c r="D14" s="30"/>
      <c r="E14" s="30"/>
      <c r="F14" s="135"/>
      <c r="G14" s="135"/>
      <c r="H14" s="383"/>
      <c r="I14" s="384"/>
      <c r="K14" s="153"/>
      <c r="L14" s="52"/>
      <c r="M14" s="34"/>
      <c r="N14" s="34"/>
      <c r="O14" s="439" t="s">
        <v>145</v>
      </c>
      <c r="P14" s="440">
        <v>19</v>
      </c>
      <c r="Q14" s="441">
        <v>199700</v>
      </c>
      <c r="R14" s="154"/>
      <c r="S14" s="442">
        <f t="shared" si="0"/>
        <v>16641.666666666668</v>
      </c>
      <c r="T14" s="574"/>
      <c r="U14" s="651" t="s">
        <v>199</v>
      </c>
      <c r="V14" s="652"/>
      <c r="W14" s="589" t="s">
        <v>197</v>
      </c>
      <c r="X14" s="600" t="s">
        <v>40</v>
      </c>
      <c r="Y14" s="589" t="s">
        <v>198</v>
      </c>
      <c r="Z14" s="596"/>
      <c r="AA14" s="34"/>
      <c r="AB14" s="109"/>
      <c r="AE14" s="109"/>
      <c r="AF14" s="126"/>
    </row>
    <row r="15" spans="1:33" ht="14.1" customHeight="1" thickBot="1" x14ac:dyDescent="0.25">
      <c r="A15" s="63"/>
      <c r="B15" s="30"/>
      <c r="C15" s="30"/>
      <c r="D15" s="30"/>
      <c r="E15" s="30"/>
      <c r="F15" s="135"/>
      <c r="G15" s="135"/>
      <c r="H15" s="383"/>
      <c r="I15" s="384"/>
      <c r="K15" s="153"/>
      <c r="L15" s="312"/>
      <c r="M15" s="154"/>
      <c r="N15" s="154"/>
      <c r="O15" s="439" t="s">
        <v>205</v>
      </c>
      <c r="P15" s="440">
        <v>20</v>
      </c>
      <c r="Q15" s="441">
        <v>179700</v>
      </c>
      <c r="R15" s="154"/>
      <c r="S15" s="442">
        <f t="shared" si="0"/>
        <v>14975</v>
      </c>
      <c r="T15" s="637" t="s">
        <v>217</v>
      </c>
      <c r="U15" s="524" t="s">
        <v>187</v>
      </c>
      <c r="V15" s="525" t="s">
        <v>188</v>
      </c>
      <c r="W15" s="526" t="s">
        <v>189</v>
      </c>
      <c r="X15" s="525" t="s">
        <v>193</v>
      </c>
      <c r="Y15" s="525" t="s">
        <v>194</v>
      </c>
      <c r="Z15" s="594" t="s">
        <v>196</v>
      </c>
      <c r="AA15" s="34"/>
      <c r="AB15" s="109"/>
      <c r="AE15" s="109"/>
      <c r="AF15" s="126"/>
    </row>
    <row r="16" spans="1:33" ht="14.1" customHeight="1" x14ac:dyDescent="0.2">
      <c r="A16" s="63"/>
      <c r="B16" s="30"/>
      <c r="C16" s="30"/>
      <c r="D16" s="30"/>
      <c r="E16" s="30"/>
      <c r="F16" s="135"/>
      <c r="G16" s="135"/>
      <c r="H16" s="383"/>
      <c r="I16" s="384"/>
      <c r="K16" s="425"/>
      <c r="L16" s="419"/>
      <c r="M16" s="420"/>
      <c r="N16" s="420"/>
      <c r="O16" s="439" t="s">
        <v>176</v>
      </c>
      <c r="P16" s="440">
        <v>21</v>
      </c>
      <c r="Q16" s="441">
        <v>221000</v>
      </c>
      <c r="R16" s="154"/>
      <c r="S16" s="442">
        <f t="shared" si="0"/>
        <v>18416.666666666668</v>
      </c>
      <c r="T16" s="597"/>
      <c r="U16" s="597"/>
      <c r="V16" s="598"/>
      <c r="W16" s="615"/>
      <c r="X16" s="598"/>
      <c r="Y16" s="615"/>
      <c r="Z16" s="599"/>
      <c r="AA16" s="34"/>
      <c r="AB16" s="109"/>
      <c r="AE16" s="109"/>
      <c r="AF16" s="126"/>
    </row>
    <row r="17" spans="1:33" ht="14.1" customHeight="1" x14ac:dyDescent="0.2">
      <c r="A17" s="63"/>
      <c r="B17" s="30"/>
      <c r="C17" s="30"/>
      <c r="D17" s="30"/>
      <c r="E17" s="30"/>
      <c r="F17" s="135"/>
      <c r="G17" s="135"/>
      <c r="H17" s="383"/>
      <c r="I17" s="384"/>
      <c r="K17" s="153"/>
      <c r="L17" s="312"/>
      <c r="M17" s="154"/>
      <c r="N17" s="154"/>
      <c r="O17" s="439" t="s">
        <v>204</v>
      </c>
      <c r="P17" s="440">
        <v>22</v>
      </c>
      <c r="Q17" s="441">
        <v>181500</v>
      </c>
      <c r="R17" s="154"/>
      <c r="S17" s="442">
        <f t="shared" si="0"/>
        <v>15125</v>
      </c>
      <c r="T17" s="597"/>
      <c r="U17" s="597"/>
      <c r="V17" s="598"/>
      <c r="W17" s="615"/>
      <c r="X17" s="598"/>
      <c r="Y17" s="615"/>
      <c r="Z17" s="599"/>
      <c r="AA17" s="34"/>
      <c r="AB17" s="109"/>
      <c r="AE17" s="109"/>
      <c r="AF17" s="126"/>
    </row>
    <row r="18" spans="1:33" ht="14.1" customHeight="1" x14ac:dyDescent="0.2">
      <c r="A18" s="63"/>
      <c r="B18" s="30"/>
      <c r="C18" s="30"/>
      <c r="D18" s="30"/>
      <c r="E18" s="30"/>
      <c r="F18" s="135"/>
      <c r="G18" s="135"/>
      <c r="H18" s="383"/>
      <c r="I18" s="384"/>
      <c r="K18" s="153"/>
      <c r="L18" s="312"/>
      <c r="M18" s="154"/>
      <c r="N18" s="154"/>
      <c r="O18" s="439" t="s">
        <v>210</v>
      </c>
      <c r="P18" s="440">
        <v>23</v>
      </c>
      <c r="Q18" s="441">
        <v>250000</v>
      </c>
      <c r="R18" s="154"/>
      <c r="S18" s="442">
        <f t="shared" si="0"/>
        <v>20833.333333333332</v>
      </c>
      <c r="T18" s="597"/>
      <c r="U18" s="597"/>
      <c r="V18" s="598"/>
      <c r="W18" s="615"/>
      <c r="X18" s="598"/>
      <c r="Y18" s="615"/>
      <c r="Z18" s="599"/>
      <c r="AA18" s="34"/>
      <c r="AB18" s="109"/>
      <c r="AE18" s="109"/>
      <c r="AF18" s="126"/>
    </row>
    <row r="19" spans="1:33" ht="14.1" customHeight="1" thickBot="1" x14ac:dyDescent="0.25">
      <c r="A19" s="63"/>
      <c r="B19" s="30"/>
      <c r="C19" s="30"/>
      <c r="D19" s="30"/>
      <c r="E19" s="30"/>
      <c r="F19" s="135"/>
      <c r="G19" s="135"/>
      <c r="H19" s="383"/>
      <c r="I19" s="384"/>
      <c r="K19" s="153"/>
      <c r="L19" s="312"/>
      <c r="M19" s="154"/>
      <c r="N19" s="154"/>
      <c r="O19" s="439" t="s">
        <v>209</v>
      </c>
      <c r="P19" s="440">
        <v>24</v>
      </c>
      <c r="Q19" s="441">
        <v>183300</v>
      </c>
      <c r="R19" s="154"/>
      <c r="S19" s="442">
        <f t="shared" si="0"/>
        <v>15275</v>
      </c>
      <c r="T19" s="576"/>
      <c r="U19" s="585"/>
      <c r="V19" s="586"/>
      <c r="W19" s="586"/>
      <c r="X19" s="586"/>
      <c r="Y19" s="586"/>
      <c r="Z19" s="587"/>
      <c r="AA19" s="34"/>
      <c r="AB19" s="109"/>
      <c r="AE19" s="109"/>
      <c r="AF19" s="126"/>
    </row>
    <row r="20" spans="1:33" ht="14.1" customHeight="1" thickBot="1" x14ac:dyDescent="0.25">
      <c r="A20" s="63"/>
      <c r="B20" s="30"/>
      <c r="C20" s="30"/>
      <c r="D20" s="30"/>
      <c r="E20" s="30"/>
      <c r="F20" s="135"/>
      <c r="G20" s="135"/>
      <c r="H20" s="383"/>
      <c r="I20" s="384"/>
      <c r="K20" s="153"/>
      <c r="L20" s="312"/>
      <c r="M20" s="154"/>
      <c r="N20" s="154"/>
      <c r="O20" s="770" t="s">
        <v>222</v>
      </c>
      <c r="P20" s="440">
        <v>25</v>
      </c>
      <c r="Q20" s="441">
        <v>185100</v>
      </c>
      <c r="R20" s="154"/>
      <c r="S20" s="442">
        <f t="shared" ref="S7:S20" si="1">Q20/12</f>
        <v>15425</v>
      </c>
      <c r="T20" s="575"/>
      <c r="U20" s="651" t="s">
        <v>200</v>
      </c>
      <c r="V20" s="652"/>
      <c r="W20" s="589" t="s">
        <v>197</v>
      </c>
      <c r="X20" s="600" t="s">
        <v>40</v>
      </c>
      <c r="Y20" s="589" t="s">
        <v>198</v>
      </c>
      <c r="Z20" s="596"/>
      <c r="AA20" s="34"/>
      <c r="AB20" s="109"/>
      <c r="AE20" s="109"/>
      <c r="AF20" s="126"/>
    </row>
    <row r="21" spans="1:33" ht="14.1" customHeight="1" thickBot="1" x14ac:dyDescent="0.25">
      <c r="A21" s="63"/>
      <c r="B21" s="30"/>
      <c r="C21" s="30"/>
      <c r="D21" s="30"/>
      <c r="E21" s="30"/>
      <c r="F21" s="135"/>
      <c r="G21" s="714"/>
      <c r="H21" s="715"/>
      <c r="I21" s="716"/>
      <c r="K21" s="153"/>
      <c r="L21" s="52"/>
      <c r="M21" s="34"/>
      <c r="N21" s="34"/>
      <c r="O21" s="385"/>
      <c r="P21" s="387"/>
      <c r="Q21" s="87"/>
      <c r="R21" s="34"/>
      <c r="S21" s="386"/>
      <c r="T21" s="637" t="s">
        <v>217</v>
      </c>
      <c r="U21" s="524" t="s">
        <v>187</v>
      </c>
      <c r="V21" s="525" t="s">
        <v>188</v>
      </c>
      <c r="W21" s="526" t="s">
        <v>189</v>
      </c>
      <c r="X21" s="525" t="s">
        <v>193</v>
      </c>
      <c r="Y21" s="525" t="s">
        <v>194</v>
      </c>
      <c r="Z21" s="594" t="s">
        <v>196</v>
      </c>
      <c r="AA21" s="34"/>
      <c r="AB21" s="109"/>
      <c r="AE21" s="109"/>
      <c r="AF21" s="126"/>
    </row>
    <row r="22" spans="1:33" ht="14.1" customHeight="1" x14ac:dyDescent="0.2">
      <c r="A22" s="63"/>
      <c r="B22" s="30"/>
      <c r="C22" s="30"/>
      <c r="D22" s="30"/>
      <c r="E22" s="30"/>
      <c r="F22" s="135" t="s">
        <v>79</v>
      </c>
      <c r="G22" s="717"/>
      <c r="H22" s="718"/>
      <c r="I22" s="719"/>
      <c r="K22" s="154"/>
      <c r="L22" s="34"/>
      <c r="M22" s="34"/>
      <c r="N22" s="34"/>
      <c r="O22" s="71"/>
      <c r="P22" s="135" t="s">
        <v>69</v>
      </c>
      <c r="Q22" s="131" t="str">
        <f>IF(OR(Q33&gt;Fed_Limit,Q34&gt;Fed_Limit,Q35&gt;Fed_Limit,Q36&gt;Fed_Limit),"Yes","No")</f>
        <v>No</v>
      </c>
      <c r="R22" s="131"/>
      <c r="S22" s="79"/>
      <c r="T22" s="597"/>
      <c r="U22" s="643"/>
      <c r="V22" s="644"/>
      <c r="W22" s="639"/>
      <c r="X22" s="644"/>
      <c r="Y22" s="639"/>
      <c r="Z22" s="645"/>
      <c r="AA22" s="131"/>
      <c r="AC22" s="683" t="s">
        <v>36</v>
      </c>
      <c r="AD22" s="685"/>
      <c r="AE22" s="683" t="s">
        <v>34</v>
      </c>
      <c r="AF22" s="684"/>
      <c r="AG22" s="685"/>
    </row>
    <row r="23" spans="1:33" ht="14.1" customHeight="1" thickBot="1" x14ac:dyDescent="0.25">
      <c r="A23" s="148"/>
      <c r="B23" s="508"/>
      <c r="C23" s="508"/>
      <c r="D23" s="508"/>
      <c r="E23" s="36"/>
      <c r="F23" s="36"/>
      <c r="G23" s="36"/>
      <c r="H23" s="36"/>
      <c r="I23" s="36"/>
      <c r="J23" s="36"/>
      <c r="K23" s="36"/>
      <c r="L23" s="36"/>
      <c r="M23" s="36"/>
      <c r="N23" s="36"/>
      <c r="O23" s="36"/>
      <c r="P23" s="36"/>
      <c r="Q23" s="36"/>
      <c r="R23" s="36"/>
      <c r="S23" s="51"/>
      <c r="T23" s="597"/>
      <c r="U23" s="646"/>
      <c r="V23" s="636"/>
      <c r="W23" s="617"/>
      <c r="X23" s="636"/>
      <c r="Y23" s="617"/>
      <c r="Z23" s="618"/>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574"/>
      <c r="U24" s="640"/>
      <c r="V24" s="641"/>
      <c r="W24" s="641"/>
      <c r="X24" s="641"/>
      <c r="Y24" s="641"/>
      <c r="Z24" s="642"/>
      <c r="AA24" s="34"/>
      <c r="AC24" s="122"/>
      <c r="AD24" s="102"/>
      <c r="AE24" s="101"/>
      <c r="AF24" s="101"/>
      <c r="AG24" s="102"/>
    </row>
    <row r="25" spans="1:33" ht="14.25" customHeight="1" thickBot="1" x14ac:dyDescent="0.25">
      <c r="A25" s="245"/>
      <c r="B25" s="401"/>
      <c r="C25" s="401"/>
      <c r="D25" s="401"/>
      <c r="E25" s="34"/>
      <c r="G25" s="55" t="s">
        <v>64</v>
      </c>
      <c r="H25" s="34"/>
      <c r="I25" s="34"/>
      <c r="J25" s="469"/>
      <c r="K25" s="34"/>
      <c r="L25" s="34"/>
      <c r="M25" s="469"/>
      <c r="N25" s="34"/>
      <c r="O25" s="34"/>
      <c r="P25" s="34"/>
      <c r="Q25" s="50"/>
      <c r="R25" s="34"/>
      <c r="S25" s="34"/>
      <c r="T25" s="131"/>
      <c r="U25" s="651" t="s">
        <v>216</v>
      </c>
      <c r="V25" s="616"/>
      <c r="W25" s="590" t="s">
        <v>197</v>
      </c>
      <c r="X25" s="601" t="s">
        <v>40</v>
      </c>
      <c r="Y25" s="592" t="s">
        <v>198</v>
      </c>
      <c r="Z25" s="593"/>
      <c r="AA25" s="34"/>
      <c r="AC25" s="122"/>
      <c r="AD25" s="102"/>
      <c r="AE25" s="101"/>
      <c r="AF25" s="101"/>
      <c r="AG25" s="102"/>
    </row>
    <row r="26" spans="1:33" ht="14.25" customHeight="1" thickBot="1" x14ac:dyDescent="0.25">
      <c r="A26" s="63"/>
      <c r="B26" s="30"/>
      <c r="C26" s="30"/>
      <c r="D26" s="30"/>
      <c r="E26" s="401"/>
      <c r="G26" s="55"/>
      <c r="H26" s="492"/>
      <c r="I26" s="315" t="s">
        <v>80</v>
      </c>
      <c r="J26" s="135" t="s">
        <v>0</v>
      </c>
      <c r="K26" s="634">
        <f>IF(ISERROR(IF(H29="",H26/M37,H29)),0,IF(H29="",H26/M37,H29))</f>
        <v>0</v>
      </c>
      <c r="L26" s="469"/>
      <c r="M26" s="502"/>
      <c r="N26" s="503"/>
      <c r="O26" s="504"/>
      <c r="P26" s="34"/>
      <c r="Q26" s="484"/>
      <c r="R26" s="34"/>
      <c r="S26" s="34"/>
      <c r="T26" s="637" t="s">
        <v>217</v>
      </c>
      <c r="U26" s="647" t="s">
        <v>187</v>
      </c>
      <c r="V26" s="525" t="s">
        <v>188</v>
      </c>
      <c r="W26" s="526" t="s">
        <v>189</v>
      </c>
      <c r="X26" s="525" t="s">
        <v>193</v>
      </c>
      <c r="Y26" s="525" t="s">
        <v>194</v>
      </c>
      <c r="Z26" s="594" t="s">
        <v>196</v>
      </c>
      <c r="AA26" s="34"/>
      <c r="AC26" s="122"/>
      <c r="AD26" s="102"/>
      <c r="AE26" s="101"/>
      <c r="AF26" s="101"/>
      <c r="AG26" s="102"/>
    </row>
    <row r="27" spans="1:33" ht="14.25" customHeight="1" x14ac:dyDescent="0.2">
      <c r="A27" s="245"/>
      <c r="B27" s="401"/>
      <c r="C27" s="401"/>
      <c r="D27" s="401"/>
      <c r="E27" s="246"/>
      <c r="G27" s="34"/>
      <c r="H27" s="505" t="str">
        <f>IF(H26&lt;&gt;Q36,"Annual Salary entered is less than the minimum for the scale and Base Entered.  See minimum in Cell N35 for minimum annual rate OR change the scale and/or base rate","")</f>
        <v/>
      </c>
      <c r="I27" s="34"/>
      <c r="J27" s="34"/>
      <c r="K27" s="34"/>
      <c r="L27" s="469"/>
      <c r="M27" s="464"/>
      <c r="N27" s="469"/>
      <c r="O27" s="469"/>
      <c r="P27" s="469"/>
      <c r="Q27" s="486"/>
      <c r="R27" s="34"/>
      <c r="S27" s="34"/>
      <c r="T27" s="597"/>
      <c r="U27" s="597"/>
      <c r="V27" s="649"/>
      <c r="W27" s="615"/>
      <c r="X27" s="598"/>
      <c r="Y27" s="615"/>
      <c r="Z27" s="599"/>
      <c r="AA27" s="34"/>
      <c r="AC27" s="122"/>
      <c r="AD27" s="102"/>
      <c r="AE27" s="101"/>
      <c r="AF27" s="101"/>
      <c r="AG27" s="102"/>
    </row>
    <row r="28" spans="1:33" ht="13.5" customHeight="1" x14ac:dyDescent="0.2">
      <c r="A28" s="244"/>
      <c r="B28" s="509"/>
      <c r="C28" s="509"/>
      <c r="D28" s="509"/>
      <c r="E28" s="34"/>
      <c r="G28" s="34" t="s">
        <v>65</v>
      </c>
      <c r="H28" s="34"/>
      <c r="I28" s="34"/>
      <c r="J28" s="34"/>
      <c r="K28" s="34"/>
      <c r="L28" s="34"/>
      <c r="M28" s="52"/>
      <c r="N28" s="487"/>
      <c r="O28" s="134"/>
      <c r="P28" s="134"/>
      <c r="Q28" s="50"/>
      <c r="R28" s="34"/>
      <c r="S28" s="34"/>
      <c r="T28" s="597"/>
      <c r="U28" s="648"/>
      <c r="V28" s="615"/>
      <c r="W28" s="598"/>
      <c r="X28" s="615"/>
      <c r="Y28" s="615"/>
      <c r="Z28" s="599"/>
      <c r="AA28" s="34"/>
      <c r="AC28" s="122"/>
      <c r="AD28" s="102"/>
      <c r="AE28" s="101"/>
      <c r="AF28" s="101"/>
      <c r="AG28" s="102"/>
    </row>
    <row r="29" spans="1:33" ht="13.5" customHeight="1" x14ac:dyDescent="0.2">
      <c r="A29" s="63"/>
      <c r="B29" s="30"/>
      <c r="C29" s="30"/>
      <c r="D29" s="30"/>
      <c r="E29" s="34"/>
      <c r="F29" s="34"/>
      <c r="G29" s="34"/>
      <c r="H29" s="391"/>
      <c r="I29" s="206"/>
      <c r="J29" s="34" t="s">
        <v>73</v>
      </c>
      <c r="K29" s="236">
        <f>IF(ISERROR(IF(H26="",H29*M37,H26)),0,IF(H26="",H29*M37,H26))</f>
        <v>0</v>
      </c>
      <c r="L29" s="34"/>
      <c r="M29" s="133"/>
      <c r="N29" s="134"/>
      <c r="O29" s="468"/>
      <c r="P29" s="34"/>
      <c r="Q29" s="50"/>
      <c r="R29" s="34"/>
      <c r="S29" s="34"/>
      <c r="T29" s="597"/>
      <c r="U29" s="598"/>
      <c r="V29" s="650"/>
      <c r="W29" s="615"/>
      <c r="X29" s="615"/>
      <c r="Y29" s="615"/>
      <c r="Z29" s="599"/>
      <c r="AA29" s="34"/>
      <c r="AC29" s="122"/>
      <c r="AD29" s="102"/>
      <c r="AE29" s="101"/>
      <c r="AF29" s="101"/>
      <c r="AG29" s="102"/>
    </row>
    <row r="30" spans="1:33" ht="13.5" thickBot="1" x14ac:dyDescent="0.25">
      <c r="A30" s="148"/>
      <c r="B30" s="508"/>
      <c r="C30" s="508"/>
      <c r="D30" s="508"/>
      <c r="E30" s="210"/>
      <c r="F30" s="210"/>
      <c r="G30" s="210"/>
      <c r="H30" s="235"/>
      <c r="I30" s="36"/>
      <c r="J30" s="36"/>
      <c r="K30" s="36"/>
      <c r="L30" s="36"/>
      <c r="M30" s="36"/>
      <c r="N30" s="36"/>
      <c r="O30" s="36"/>
      <c r="P30" s="36"/>
      <c r="Q30" s="51"/>
      <c r="T30" s="597"/>
      <c r="U30" s="598"/>
      <c r="V30" s="615"/>
      <c r="W30" s="615"/>
      <c r="X30" s="615"/>
      <c r="Y30" s="615"/>
      <c r="Z30" s="599"/>
      <c r="AC30" s="123" t="s">
        <v>32</v>
      </c>
      <c r="AD30" s="103" t="s">
        <v>37</v>
      </c>
      <c r="AE30" s="119" t="s">
        <v>38</v>
      </c>
      <c r="AF30" s="121" t="s">
        <v>35</v>
      </c>
      <c r="AG30" s="120" t="s">
        <v>33</v>
      </c>
    </row>
    <row r="31" spans="1:33" ht="14.25" thickTop="1" thickBot="1" x14ac:dyDescent="0.25">
      <c r="A31" s="63"/>
      <c r="B31" s="30"/>
      <c r="C31" s="30"/>
      <c r="D31" s="30"/>
      <c r="E31" s="34"/>
      <c r="F31" s="143" t="s">
        <v>43</v>
      </c>
      <c r="G31" s="143"/>
      <c r="H31" s="392"/>
      <c r="J31" s="155"/>
      <c r="K31" s="155"/>
      <c r="L31" s="264"/>
      <c r="M31" s="138" t="s">
        <v>42</v>
      </c>
      <c r="N31" s="92"/>
      <c r="O31" s="92"/>
      <c r="P31" s="92"/>
      <c r="Q31" s="139"/>
      <c r="R31" s="85" t="s">
        <v>40</v>
      </c>
      <c r="S31" s="85"/>
      <c r="T31" s="597"/>
      <c r="U31" s="636"/>
      <c r="V31" s="617"/>
      <c r="W31" s="617"/>
      <c r="X31" s="617"/>
      <c r="Y31" s="617"/>
      <c r="Z31" s="618"/>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3"/>
      <c r="K32" s="156"/>
      <c r="L32" s="55"/>
      <c r="M32" s="413" t="s">
        <v>134</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5"/>
      <c r="G33" s="385"/>
      <c r="H33" s="495"/>
      <c r="I33" s="250" t="s">
        <v>80</v>
      </c>
      <c r="J33" s="488"/>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5"/>
      <c r="G34" s="385"/>
      <c r="H34" s="496"/>
      <c r="I34" s="156"/>
      <c r="J34" s="489"/>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5"/>
      <c r="G35" s="385"/>
      <c r="H35" s="497"/>
      <c r="I35" s="156"/>
      <c r="J35" s="489"/>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08"/>
      <c r="C36" s="508"/>
      <c r="D36" s="508"/>
      <c r="E36" s="36"/>
      <c r="F36" s="158" t="s">
        <v>74</v>
      </c>
      <c r="G36" s="158"/>
      <c r="H36" s="470"/>
      <c r="I36" s="157"/>
      <c r="J36" s="490"/>
      <c r="K36" s="157"/>
      <c r="L36" s="60"/>
      <c r="M36" s="334">
        <f>ROUND(Prof_Above,-2)</f>
        <v>0</v>
      </c>
      <c r="N36" s="463">
        <f>ROUND(IF(Prof_Base_Above=181700,VLOOKUP(Scale_Above,Above_Scale_Minimum,3,FALSE),(IF(Scale_Above=0,0,IF(Scale_Above=1,Prof_Base_Above*0.1,IF(Scale_Above=2,Prof_Base_Above*0.2,IF(Scale_Above&gt;=3,Prof_Base_Above*0.3)))))),-2)</f>
        <v>0</v>
      </c>
      <c r="O36" s="463">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500">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501">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4"/>
      <c r="L39" s="352" t="s">
        <v>116</v>
      </c>
      <c r="M39" s="491">
        <f>ROUND(IF(Q37&gt;0,M37/Q37*H31,0),4)</f>
        <v>0</v>
      </c>
      <c r="N39" s="483">
        <f>ROUND(IF(Q37=0,0,IF(N37/Q37+M39&gt;Q39,Q39-M39,IF(Q37&gt;0,N37/Q37*H31))),4)</f>
        <v>0</v>
      </c>
      <c r="O39" s="483">
        <f>ROUND(IF(Q37=0,0,IF((O37/Q37)+M39+N39&gt;H31,H31-M39-N39,IF(Q37&gt;0,O37/Q37*H31,0))),4)</f>
        <v>0</v>
      </c>
      <c r="P39" s="485">
        <f>SUM(Q39-O39-N39-M39)</f>
        <v>0</v>
      </c>
      <c r="Q39" s="353">
        <f>H31</f>
        <v>0</v>
      </c>
      <c r="X39" s="136"/>
      <c r="Y39" s="136"/>
      <c r="Z39" s="136"/>
      <c r="AA39" s="136"/>
      <c r="AB39" s="136"/>
      <c r="AC39" s="136"/>
      <c r="AD39" s="136"/>
      <c r="AE39" s="136"/>
      <c r="AF39" s="136"/>
      <c r="AK39" s="53"/>
    </row>
    <row r="40" spans="1:37" ht="13.5" thickBot="1" x14ac:dyDescent="0.25">
      <c r="A40" s="513" t="s">
        <v>49</v>
      </c>
      <c r="B40" s="517"/>
      <c r="C40" s="517"/>
      <c r="D40" s="517"/>
      <c r="E40" s="518"/>
      <c r="F40" s="519"/>
      <c r="G40" s="520"/>
      <c r="H40" s="521"/>
      <c r="I40" s="367"/>
      <c r="J40" s="367"/>
      <c r="K40" s="367"/>
      <c r="L40" s="522"/>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14" t="s">
        <v>46</v>
      </c>
      <c r="B41" s="524" t="s">
        <v>187</v>
      </c>
      <c r="C41" s="525" t="s">
        <v>188</v>
      </c>
      <c r="D41" s="526" t="s">
        <v>189</v>
      </c>
      <c r="E41" s="525" t="s">
        <v>190</v>
      </c>
      <c r="F41" s="525" t="s">
        <v>191</v>
      </c>
      <c r="G41" s="525" t="s">
        <v>192</v>
      </c>
      <c r="H41" s="527" t="s">
        <v>50</v>
      </c>
      <c r="I41" s="528" t="s">
        <v>47</v>
      </c>
      <c r="J41" s="528" t="s">
        <v>88</v>
      </c>
      <c r="K41" s="528" t="s">
        <v>87</v>
      </c>
      <c r="L41" s="529" t="s">
        <v>48</v>
      </c>
      <c r="M41" s="414" t="s">
        <v>135</v>
      </c>
      <c r="N41" s="58" t="s">
        <v>3</v>
      </c>
      <c r="O41" s="58" t="s">
        <v>4</v>
      </c>
      <c r="P41" s="59" t="s">
        <v>5</v>
      </c>
      <c r="Q41" s="571" t="s">
        <v>9</v>
      </c>
      <c r="R41" s="132"/>
      <c r="S41" s="415" t="s">
        <v>136</v>
      </c>
      <c r="T41" s="58" t="s">
        <v>16</v>
      </c>
      <c r="U41" s="58" t="s">
        <v>41</v>
      </c>
      <c r="V41" s="416" t="s">
        <v>17</v>
      </c>
      <c r="W41" s="512" t="s">
        <v>6</v>
      </c>
      <c r="X41" s="131"/>
      <c r="Y41" s="131"/>
      <c r="Z41" s="131"/>
      <c r="AC41" s="4" t="s">
        <v>11</v>
      </c>
      <c r="AD41" s="6"/>
      <c r="AE41" s="6"/>
      <c r="AF41" s="5"/>
    </row>
    <row r="42" spans="1:37" ht="2.25" customHeight="1" thickBot="1" x14ac:dyDescent="0.25">
      <c r="A42" s="162"/>
      <c r="B42" s="93"/>
      <c r="C42" s="93"/>
      <c r="D42" s="523"/>
      <c r="E42" s="34"/>
      <c r="F42" s="34"/>
      <c r="G42" s="34"/>
      <c r="H42" s="34"/>
      <c r="I42" s="34"/>
      <c r="J42" s="34"/>
      <c r="K42" s="34"/>
      <c r="L42" s="146"/>
      <c r="M42" s="165"/>
      <c r="N42" s="166"/>
      <c r="O42" s="166"/>
      <c r="P42" s="166"/>
      <c r="Q42" s="55"/>
      <c r="R42" s="55"/>
      <c r="S42" s="454"/>
      <c r="T42" s="217"/>
      <c r="U42" s="217"/>
      <c r="V42" s="217"/>
      <c r="W42" s="272"/>
      <c r="X42" s="55"/>
      <c r="Y42" s="55"/>
      <c r="Z42" s="55"/>
      <c r="AA42" s="1"/>
    </row>
    <row r="43" spans="1:37" x14ac:dyDescent="0.2">
      <c r="A43" s="515"/>
      <c r="B43" s="530"/>
      <c r="C43" s="530"/>
      <c r="D43" s="531"/>
      <c r="E43" s="532"/>
      <c r="F43" s="533"/>
      <c r="G43" s="531"/>
      <c r="H43" s="391"/>
      <c r="I43" s="396"/>
      <c r="J43" s="397"/>
      <c r="K43" s="161">
        <f t="shared" ref="K43:K62" si="2">IF(ISERROR(IF(A43="",L43*(Annual_Salary/12),L43*(VLOOKUP(A43,SalaryLimits,2,FALSE))/12)),0,IF(A43="",L43*(Annual_Salary/12),L43*(VLOOKUP(A43,SalaryLimits,2,FALSE))/12))</f>
        <v>0</v>
      </c>
      <c r="L43" s="332">
        <f t="shared" ref="L43:L62" si="3">IF(ISERROR(ROUND(IF(AND(I43="",A43=""),J43/(Annual_Salary/12),IF(AND(I43="",A43&lt;&gt;""),J43/(VLOOKUP(A43,SalaryLimits,2,FALSE)/12),I43)),4)),0,ROUND(IF(AND(I43="",A43=""),J43/(Annual_Salary/12),IF(AND(I43="",A43&lt;&gt;""),J43/(VLOOKUP(A43,SalaryLimits,2,FALSE)/12),I43)),4))</f>
        <v>0</v>
      </c>
      <c r="M43" s="163">
        <f t="shared" ref="M43:M62" si="4">IF(ISERROR(IF(L43&lt;M79,L43,M79)),0,IF(L43&lt;M79,L43,M79))</f>
        <v>0</v>
      </c>
      <c r="N43" s="114">
        <f t="shared" ref="N43:N62" si="5">IF(ISERROR(IF(AC43&lt;N79,AC43,N79)),0,IF(AC43&lt;N79,AC43,N79))</f>
        <v>0</v>
      </c>
      <c r="O43" s="114">
        <f t="shared" ref="O43:O62" si="6">IF(ISERROR(IF(AD43&lt;O79,AD43,O79)),0,IF(AD43&lt;O79,AD43,O79))</f>
        <v>0</v>
      </c>
      <c r="P43" s="493">
        <f t="shared" ref="P43:P62" si="7">IF(ISERROR(IF(AE43&lt;P79,AE43,P79)),0,IF(AE43&lt;P79,AE43,P79))</f>
        <v>0</v>
      </c>
      <c r="Q43" s="220">
        <f t="shared" ref="Q43:Q62" si="8">SUM(M43:P43)</f>
        <v>0</v>
      </c>
      <c r="R43" s="110"/>
      <c r="S43" s="137">
        <f t="shared" ref="S43:S62" si="9">IF(OR(OverCAP="No",A43=""),0,(M43*(Annual_Salary/12))-(M43*(VLOOKUP(A43,SalaryLimits,2,FALSE)/12)))</f>
        <v>0</v>
      </c>
      <c r="T43" s="137">
        <f t="shared" ref="T43:T62" si="10">IF(OR(OverCAP="No",A43=""),0,(N43*(Annual_Salary/12))-(N43*(VLOOKUP(A43,SalaryLimits,2,FALSE)/12)))</f>
        <v>0</v>
      </c>
      <c r="U43" s="137">
        <f t="shared" ref="U43:U62" si="11">IF(OR(OverCAP="No",A43=""),0,(O43*(Annual_Salary/12))-(O43*(VLOOKUP(A43,SalaryLimits,2,FALSE)/12)))</f>
        <v>0</v>
      </c>
      <c r="V43" s="137">
        <f t="shared" ref="V43:V62" si="12">IF(OR(OverCAP="No",A43=""),0,(P43*(Annual_Salary/12))-(P43*(VLOOKUP(A43,SalaryLimits,2,FALSE)/12)))</f>
        <v>0</v>
      </c>
      <c r="W43" s="336">
        <f t="shared" ref="W43:W62" si="13">SUM(S43:V43)</f>
        <v>0</v>
      </c>
      <c r="X43" s="214"/>
      <c r="Y43" s="214"/>
      <c r="Z43" s="214"/>
      <c r="AA43" s="1"/>
      <c r="AC43" s="67">
        <f t="shared" ref="AC43:AC62" si="14">L43-M43</f>
        <v>0</v>
      </c>
      <c r="AD43" s="68">
        <f t="shared" ref="AD43:AD62" si="15">L43-M43-N43</f>
        <v>0</v>
      </c>
      <c r="AE43" s="69">
        <f t="shared" ref="AE43:AE62" si="16">L43-M43-N43-O43</f>
        <v>0</v>
      </c>
      <c r="AF43" s="68">
        <f t="shared" ref="AF43:AF62" si="17">L43-M43-N43-O43-P43</f>
        <v>0</v>
      </c>
    </row>
    <row r="44" spans="1:37" x14ac:dyDescent="0.2">
      <c r="A44" s="515"/>
      <c r="B44" s="530"/>
      <c r="C44" s="530"/>
      <c r="D44" s="531"/>
      <c r="E44" s="532"/>
      <c r="F44" s="533"/>
      <c r="G44" s="531"/>
      <c r="H44" s="391"/>
      <c r="I44" s="396"/>
      <c r="J44" s="398"/>
      <c r="K44" s="161">
        <f t="shared" si="2"/>
        <v>0</v>
      </c>
      <c r="L44" s="332">
        <f t="shared" si="3"/>
        <v>0</v>
      </c>
      <c r="M44" s="145">
        <f t="shared" si="4"/>
        <v>0</v>
      </c>
      <c r="N44" s="64">
        <f t="shared" si="5"/>
        <v>0</v>
      </c>
      <c r="O44" s="64">
        <f t="shared" si="6"/>
        <v>0</v>
      </c>
      <c r="P44" s="65">
        <f t="shared" si="7"/>
        <v>0</v>
      </c>
      <c r="Q44" s="221">
        <f t="shared" si="8"/>
        <v>0</v>
      </c>
      <c r="R44" s="110"/>
      <c r="S44" s="218">
        <f t="shared" si="9"/>
        <v>0</v>
      </c>
      <c r="T44" s="219">
        <f t="shared" si="10"/>
        <v>0</v>
      </c>
      <c r="U44" s="219">
        <f t="shared" si="11"/>
        <v>0</v>
      </c>
      <c r="V44" s="219">
        <f t="shared" si="12"/>
        <v>0</v>
      </c>
      <c r="W44" s="336">
        <f t="shared" si="13"/>
        <v>0</v>
      </c>
      <c r="X44" s="214"/>
      <c r="Y44" s="214"/>
      <c r="Z44" s="214"/>
      <c r="AA44" s="1"/>
      <c r="AC44" s="67">
        <f t="shared" si="14"/>
        <v>0</v>
      </c>
      <c r="AD44" s="68">
        <f t="shared" si="15"/>
        <v>0</v>
      </c>
      <c r="AE44" s="69">
        <f t="shared" si="16"/>
        <v>0</v>
      </c>
      <c r="AF44" s="68">
        <f t="shared" si="17"/>
        <v>0</v>
      </c>
    </row>
    <row r="45" spans="1:37" x14ac:dyDescent="0.2">
      <c r="A45" s="515"/>
      <c r="B45" s="530"/>
      <c r="C45" s="530"/>
      <c r="D45" s="531"/>
      <c r="E45" s="532"/>
      <c r="F45" s="533"/>
      <c r="G45" s="531"/>
      <c r="H45" s="391"/>
      <c r="I45" s="396"/>
      <c r="J45" s="398"/>
      <c r="K45" s="161">
        <f t="shared" si="2"/>
        <v>0</v>
      </c>
      <c r="L45" s="332">
        <f t="shared" si="3"/>
        <v>0</v>
      </c>
      <c r="M45" s="145">
        <f t="shared" si="4"/>
        <v>0</v>
      </c>
      <c r="N45" s="64">
        <f t="shared" si="5"/>
        <v>0</v>
      </c>
      <c r="O45" s="64">
        <f t="shared" si="6"/>
        <v>0</v>
      </c>
      <c r="P45" s="65">
        <f t="shared" si="7"/>
        <v>0</v>
      </c>
      <c r="Q45" s="221">
        <f t="shared" si="8"/>
        <v>0</v>
      </c>
      <c r="R45" s="110"/>
      <c r="S45" s="218">
        <f t="shared" si="9"/>
        <v>0</v>
      </c>
      <c r="T45" s="219">
        <f t="shared" si="10"/>
        <v>0</v>
      </c>
      <c r="U45" s="219">
        <f t="shared" si="11"/>
        <v>0</v>
      </c>
      <c r="V45" s="219">
        <f t="shared" si="12"/>
        <v>0</v>
      </c>
      <c r="W45" s="336">
        <f t="shared" si="13"/>
        <v>0</v>
      </c>
      <c r="X45" s="214"/>
      <c r="Y45" s="214"/>
      <c r="Z45" s="214"/>
      <c r="AA45" s="1"/>
      <c r="AC45" s="67">
        <f t="shared" si="14"/>
        <v>0</v>
      </c>
      <c r="AD45" s="68">
        <f t="shared" si="15"/>
        <v>0</v>
      </c>
      <c r="AE45" s="69">
        <f t="shared" si="16"/>
        <v>0</v>
      </c>
      <c r="AF45" s="68">
        <f t="shared" si="17"/>
        <v>0</v>
      </c>
    </row>
    <row r="46" spans="1:37" x14ac:dyDescent="0.2">
      <c r="A46" s="515"/>
      <c r="B46" s="530"/>
      <c r="C46" s="530"/>
      <c r="D46" s="531"/>
      <c r="E46" s="532"/>
      <c r="F46" s="533"/>
      <c r="G46" s="531"/>
      <c r="H46" s="391"/>
      <c r="I46" s="396"/>
      <c r="J46" s="398"/>
      <c r="K46" s="161">
        <f t="shared" si="2"/>
        <v>0</v>
      </c>
      <c r="L46" s="332">
        <f t="shared" si="3"/>
        <v>0</v>
      </c>
      <c r="M46" s="145">
        <f t="shared" si="4"/>
        <v>0</v>
      </c>
      <c r="N46" s="64">
        <f t="shared" si="5"/>
        <v>0</v>
      </c>
      <c r="O46" s="64">
        <f t="shared" si="6"/>
        <v>0</v>
      </c>
      <c r="P46" s="65">
        <f t="shared" si="7"/>
        <v>0</v>
      </c>
      <c r="Q46" s="221">
        <f t="shared" si="8"/>
        <v>0</v>
      </c>
      <c r="R46" s="110"/>
      <c r="S46" s="218">
        <f t="shared" si="9"/>
        <v>0</v>
      </c>
      <c r="T46" s="219">
        <f t="shared" si="10"/>
        <v>0</v>
      </c>
      <c r="U46" s="219">
        <f t="shared" si="11"/>
        <v>0</v>
      </c>
      <c r="V46" s="219">
        <f t="shared" si="12"/>
        <v>0</v>
      </c>
      <c r="W46" s="336">
        <f t="shared" si="13"/>
        <v>0</v>
      </c>
      <c r="X46" s="214"/>
      <c r="Y46" s="214"/>
      <c r="Z46" s="214"/>
      <c r="AA46" s="1"/>
      <c r="AC46" s="67">
        <f t="shared" si="14"/>
        <v>0</v>
      </c>
      <c r="AD46" s="68">
        <f t="shared" si="15"/>
        <v>0</v>
      </c>
      <c r="AE46" s="69">
        <f t="shared" si="16"/>
        <v>0</v>
      </c>
      <c r="AF46" s="68">
        <f t="shared" si="17"/>
        <v>0</v>
      </c>
    </row>
    <row r="47" spans="1:37" x14ac:dyDescent="0.2">
      <c r="A47" s="515"/>
      <c r="B47" s="530"/>
      <c r="C47" s="530"/>
      <c r="D47" s="531"/>
      <c r="E47" s="532"/>
      <c r="F47" s="533"/>
      <c r="G47" s="531"/>
      <c r="H47" s="391"/>
      <c r="I47" s="396"/>
      <c r="J47" s="398"/>
      <c r="K47" s="161">
        <f t="shared" si="2"/>
        <v>0</v>
      </c>
      <c r="L47" s="332">
        <f t="shared" si="3"/>
        <v>0</v>
      </c>
      <c r="M47" s="145">
        <f t="shared" si="4"/>
        <v>0</v>
      </c>
      <c r="N47" s="64">
        <f t="shared" si="5"/>
        <v>0</v>
      </c>
      <c r="O47" s="64">
        <f t="shared" si="6"/>
        <v>0</v>
      </c>
      <c r="P47" s="65">
        <f t="shared" si="7"/>
        <v>0</v>
      </c>
      <c r="Q47" s="221">
        <f t="shared" si="8"/>
        <v>0</v>
      </c>
      <c r="R47" s="110"/>
      <c r="S47" s="218">
        <f t="shared" si="9"/>
        <v>0</v>
      </c>
      <c r="T47" s="219">
        <f t="shared" si="10"/>
        <v>0</v>
      </c>
      <c r="U47" s="219">
        <f t="shared" si="11"/>
        <v>0</v>
      </c>
      <c r="V47" s="219">
        <f t="shared" si="12"/>
        <v>0</v>
      </c>
      <c r="W47" s="336">
        <f t="shared" si="13"/>
        <v>0</v>
      </c>
      <c r="X47" s="214"/>
      <c r="Y47" s="214"/>
      <c r="Z47" s="214"/>
      <c r="AA47" s="1"/>
      <c r="AC47" s="67">
        <f t="shared" si="14"/>
        <v>0</v>
      </c>
      <c r="AD47" s="68">
        <f t="shared" si="15"/>
        <v>0</v>
      </c>
      <c r="AE47" s="69">
        <f t="shared" si="16"/>
        <v>0</v>
      </c>
      <c r="AF47" s="68">
        <f t="shared" si="17"/>
        <v>0</v>
      </c>
    </row>
    <row r="48" spans="1:37" x14ac:dyDescent="0.2">
      <c r="A48" s="515"/>
      <c r="B48" s="530"/>
      <c r="C48" s="530"/>
      <c r="D48" s="531"/>
      <c r="E48" s="532"/>
      <c r="F48" s="533"/>
      <c r="G48" s="531"/>
      <c r="H48" s="391"/>
      <c r="I48" s="396"/>
      <c r="J48" s="398"/>
      <c r="K48" s="161">
        <f t="shared" si="2"/>
        <v>0</v>
      </c>
      <c r="L48" s="332">
        <f t="shared" si="3"/>
        <v>0</v>
      </c>
      <c r="M48" s="145">
        <f t="shared" si="4"/>
        <v>0</v>
      </c>
      <c r="N48" s="64">
        <f t="shared" si="5"/>
        <v>0</v>
      </c>
      <c r="O48" s="64">
        <f t="shared" si="6"/>
        <v>0</v>
      </c>
      <c r="P48" s="65">
        <f t="shared" si="7"/>
        <v>0</v>
      </c>
      <c r="Q48" s="221">
        <f t="shared" si="8"/>
        <v>0</v>
      </c>
      <c r="R48" s="110"/>
      <c r="S48" s="218">
        <f t="shared" si="9"/>
        <v>0</v>
      </c>
      <c r="T48" s="219">
        <f t="shared" si="10"/>
        <v>0</v>
      </c>
      <c r="U48" s="219">
        <f t="shared" si="11"/>
        <v>0</v>
      </c>
      <c r="V48" s="219">
        <f t="shared" si="12"/>
        <v>0</v>
      </c>
      <c r="W48" s="336">
        <f t="shared" si="13"/>
        <v>0</v>
      </c>
      <c r="X48" s="214"/>
      <c r="Y48" s="214"/>
      <c r="Z48" s="214"/>
      <c r="AA48" s="1"/>
      <c r="AC48" s="67">
        <f t="shared" si="14"/>
        <v>0</v>
      </c>
      <c r="AD48" s="68">
        <f t="shared" si="15"/>
        <v>0</v>
      </c>
      <c r="AE48" s="69">
        <f t="shared" si="16"/>
        <v>0</v>
      </c>
      <c r="AF48" s="68">
        <f t="shared" si="17"/>
        <v>0</v>
      </c>
    </row>
    <row r="49" spans="1:40" x14ac:dyDescent="0.2">
      <c r="A49" s="515"/>
      <c r="B49" s="530"/>
      <c r="C49" s="530"/>
      <c r="D49" s="531"/>
      <c r="E49" s="532"/>
      <c r="F49" s="533"/>
      <c r="G49" s="531"/>
      <c r="H49" s="391"/>
      <c r="I49" s="396"/>
      <c r="J49" s="398"/>
      <c r="K49" s="161">
        <f t="shared" si="2"/>
        <v>0</v>
      </c>
      <c r="L49" s="332">
        <f t="shared" si="3"/>
        <v>0</v>
      </c>
      <c r="M49" s="145">
        <f t="shared" si="4"/>
        <v>0</v>
      </c>
      <c r="N49" s="64">
        <f t="shared" si="5"/>
        <v>0</v>
      </c>
      <c r="O49" s="64">
        <f t="shared" si="6"/>
        <v>0</v>
      </c>
      <c r="P49" s="65">
        <f t="shared" si="7"/>
        <v>0</v>
      </c>
      <c r="Q49" s="221">
        <f t="shared" si="8"/>
        <v>0</v>
      </c>
      <c r="R49" s="110"/>
      <c r="S49" s="218">
        <f t="shared" si="9"/>
        <v>0</v>
      </c>
      <c r="T49" s="219">
        <f t="shared" si="10"/>
        <v>0</v>
      </c>
      <c r="U49" s="219">
        <f t="shared" si="11"/>
        <v>0</v>
      </c>
      <c r="V49" s="219">
        <f t="shared" si="12"/>
        <v>0</v>
      </c>
      <c r="W49" s="336">
        <f t="shared" si="13"/>
        <v>0</v>
      </c>
      <c r="X49" s="214"/>
      <c r="Y49" s="214"/>
      <c r="Z49" s="214"/>
      <c r="AA49" s="1"/>
      <c r="AC49" s="67">
        <f t="shared" si="14"/>
        <v>0</v>
      </c>
      <c r="AD49" s="68">
        <f t="shared" si="15"/>
        <v>0</v>
      </c>
      <c r="AE49" s="69">
        <f t="shared" si="16"/>
        <v>0</v>
      </c>
      <c r="AF49" s="68">
        <f t="shared" si="17"/>
        <v>0</v>
      </c>
    </row>
    <row r="50" spans="1:40" x14ac:dyDescent="0.2">
      <c r="A50" s="515"/>
      <c r="B50" s="530"/>
      <c r="C50" s="530"/>
      <c r="D50" s="531"/>
      <c r="E50" s="532"/>
      <c r="F50" s="531"/>
      <c r="G50" s="531"/>
      <c r="H50" s="391"/>
      <c r="I50" s="396"/>
      <c r="J50" s="398"/>
      <c r="K50" s="161">
        <f t="shared" si="2"/>
        <v>0</v>
      </c>
      <c r="L50" s="332">
        <f t="shared" si="3"/>
        <v>0</v>
      </c>
      <c r="M50" s="145">
        <f t="shared" si="4"/>
        <v>0</v>
      </c>
      <c r="N50" s="64">
        <f t="shared" si="5"/>
        <v>0</v>
      </c>
      <c r="O50" s="64">
        <f t="shared" si="6"/>
        <v>0</v>
      </c>
      <c r="P50" s="65">
        <f t="shared" si="7"/>
        <v>0</v>
      </c>
      <c r="Q50" s="221">
        <f t="shared" si="8"/>
        <v>0</v>
      </c>
      <c r="R50" s="110"/>
      <c r="S50" s="218">
        <f t="shared" si="9"/>
        <v>0</v>
      </c>
      <c r="T50" s="219">
        <f t="shared" si="10"/>
        <v>0</v>
      </c>
      <c r="U50" s="219">
        <f t="shared" si="11"/>
        <v>0</v>
      </c>
      <c r="V50" s="219">
        <f t="shared" si="12"/>
        <v>0</v>
      </c>
      <c r="W50" s="336">
        <f t="shared" si="13"/>
        <v>0</v>
      </c>
      <c r="X50" s="214"/>
      <c r="Y50" s="214"/>
      <c r="Z50" s="214"/>
      <c r="AA50" s="1"/>
      <c r="AC50" s="67">
        <f t="shared" si="14"/>
        <v>0</v>
      </c>
      <c r="AD50" s="68">
        <f t="shared" si="15"/>
        <v>0</v>
      </c>
      <c r="AE50" s="69">
        <f t="shared" si="16"/>
        <v>0</v>
      </c>
      <c r="AF50" s="68">
        <f t="shared" si="17"/>
        <v>0</v>
      </c>
    </row>
    <row r="51" spans="1:40" x14ac:dyDescent="0.2">
      <c r="A51" s="515"/>
      <c r="B51" s="530"/>
      <c r="C51" s="530"/>
      <c r="D51" s="531"/>
      <c r="E51" s="532"/>
      <c r="F51" s="531"/>
      <c r="G51" s="531"/>
      <c r="H51" s="391"/>
      <c r="I51" s="396"/>
      <c r="J51" s="398"/>
      <c r="K51" s="161">
        <f t="shared" si="2"/>
        <v>0</v>
      </c>
      <c r="L51" s="332">
        <f t="shared" si="3"/>
        <v>0</v>
      </c>
      <c r="M51" s="145">
        <f t="shared" si="4"/>
        <v>0</v>
      </c>
      <c r="N51" s="64">
        <f t="shared" si="5"/>
        <v>0</v>
      </c>
      <c r="O51" s="64">
        <f t="shared" si="6"/>
        <v>0</v>
      </c>
      <c r="P51" s="65">
        <f t="shared" si="7"/>
        <v>0</v>
      </c>
      <c r="Q51" s="221">
        <f t="shared" si="8"/>
        <v>0</v>
      </c>
      <c r="R51" s="110"/>
      <c r="S51" s="218">
        <f t="shared" si="9"/>
        <v>0</v>
      </c>
      <c r="T51" s="219">
        <f t="shared" si="10"/>
        <v>0</v>
      </c>
      <c r="U51" s="219">
        <f t="shared" si="11"/>
        <v>0</v>
      </c>
      <c r="V51" s="219">
        <f t="shared" si="12"/>
        <v>0</v>
      </c>
      <c r="W51" s="336">
        <f t="shared" si="13"/>
        <v>0</v>
      </c>
      <c r="X51" s="214"/>
      <c r="Y51" s="214"/>
      <c r="Z51" s="214"/>
      <c r="AA51" s="1"/>
      <c r="AC51" s="67">
        <f t="shared" si="14"/>
        <v>0</v>
      </c>
      <c r="AD51" s="68">
        <f t="shared" si="15"/>
        <v>0</v>
      </c>
      <c r="AE51" s="69">
        <f t="shared" si="16"/>
        <v>0</v>
      </c>
      <c r="AF51" s="68">
        <f t="shared" si="17"/>
        <v>0</v>
      </c>
    </row>
    <row r="52" spans="1:40" x14ac:dyDescent="0.2">
      <c r="A52" s="515"/>
      <c r="B52" s="530"/>
      <c r="C52" s="530"/>
      <c r="D52" s="531"/>
      <c r="E52" s="532"/>
      <c r="F52" s="531"/>
      <c r="G52" s="531"/>
      <c r="H52" s="391"/>
      <c r="I52" s="396"/>
      <c r="J52" s="398"/>
      <c r="K52" s="161">
        <f t="shared" si="2"/>
        <v>0</v>
      </c>
      <c r="L52" s="332">
        <f t="shared" si="3"/>
        <v>0</v>
      </c>
      <c r="M52" s="145">
        <f t="shared" si="4"/>
        <v>0</v>
      </c>
      <c r="N52" s="64">
        <f t="shared" si="5"/>
        <v>0</v>
      </c>
      <c r="O52" s="64">
        <f t="shared" si="6"/>
        <v>0</v>
      </c>
      <c r="P52" s="65">
        <f t="shared" si="7"/>
        <v>0</v>
      </c>
      <c r="Q52" s="221">
        <f t="shared" si="8"/>
        <v>0</v>
      </c>
      <c r="R52" s="110"/>
      <c r="S52" s="218">
        <f t="shared" si="9"/>
        <v>0</v>
      </c>
      <c r="T52" s="219">
        <f t="shared" si="10"/>
        <v>0</v>
      </c>
      <c r="U52" s="219">
        <f t="shared" si="11"/>
        <v>0</v>
      </c>
      <c r="V52" s="219">
        <f t="shared" si="12"/>
        <v>0</v>
      </c>
      <c r="W52" s="336">
        <f t="shared" si="13"/>
        <v>0</v>
      </c>
      <c r="X52" s="214"/>
      <c r="Y52" s="214"/>
      <c r="Z52" s="214"/>
      <c r="AA52" s="1"/>
      <c r="AC52" s="67">
        <f t="shared" si="14"/>
        <v>0</v>
      </c>
      <c r="AD52" s="68">
        <f t="shared" si="15"/>
        <v>0</v>
      </c>
      <c r="AE52" s="69">
        <f t="shared" si="16"/>
        <v>0</v>
      </c>
      <c r="AF52" s="68">
        <f t="shared" si="17"/>
        <v>0</v>
      </c>
    </row>
    <row r="53" spans="1:40" x14ac:dyDescent="0.2">
      <c r="A53" s="515"/>
      <c r="B53" s="530"/>
      <c r="C53" s="530"/>
      <c r="D53" s="531"/>
      <c r="E53" s="532"/>
      <c r="F53" s="531"/>
      <c r="G53" s="531"/>
      <c r="H53" s="391"/>
      <c r="I53" s="396"/>
      <c r="J53" s="398"/>
      <c r="K53" s="161">
        <f t="shared" si="2"/>
        <v>0</v>
      </c>
      <c r="L53" s="332">
        <f t="shared" si="3"/>
        <v>0</v>
      </c>
      <c r="M53" s="145">
        <f t="shared" si="4"/>
        <v>0</v>
      </c>
      <c r="N53" s="64">
        <f t="shared" si="5"/>
        <v>0</v>
      </c>
      <c r="O53" s="64">
        <f t="shared" si="6"/>
        <v>0</v>
      </c>
      <c r="P53" s="65">
        <f t="shared" si="7"/>
        <v>0</v>
      </c>
      <c r="Q53" s="221">
        <f t="shared" si="8"/>
        <v>0</v>
      </c>
      <c r="R53" s="110"/>
      <c r="S53" s="218">
        <f t="shared" si="9"/>
        <v>0</v>
      </c>
      <c r="T53" s="219">
        <f t="shared" si="10"/>
        <v>0</v>
      </c>
      <c r="U53" s="219">
        <f t="shared" si="11"/>
        <v>0</v>
      </c>
      <c r="V53" s="219">
        <f t="shared" si="12"/>
        <v>0</v>
      </c>
      <c r="W53" s="336">
        <f t="shared" si="13"/>
        <v>0</v>
      </c>
      <c r="X53" s="214"/>
      <c r="Y53" s="214"/>
      <c r="Z53" s="214"/>
      <c r="AA53" s="1"/>
      <c r="AC53" s="67">
        <f t="shared" si="14"/>
        <v>0</v>
      </c>
      <c r="AD53" s="68">
        <f t="shared" si="15"/>
        <v>0</v>
      </c>
      <c r="AE53" s="69">
        <f t="shared" si="16"/>
        <v>0</v>
      </c>
      <c r="AF53" s="68">
        <f t="shared" si="17"/>
        <v>0</v>
      </c>
    </row>
    <row r="54" spans="1:40" x14ac:dyDescent="0.2">
      <c r="A54" s="515"/>
      <c r="B54" s="530"/>
      <c r="C54" s="530"/>
      <c r="D54" s="531"/>
      <c r="E54" s="532"/>
      <c r="F54" s="531"/>
      <c r="G54" s="531"/>
      <c r="H54" s="391"/>
      <c r="I54" s="396"/>
      <c r="J54" s="398"/>
      <c r="K54" s="161">
        <f t="shared" si="2"/>
        <v>0</v>
      </c>
      <c r="L54" s="332">
        <f t="shared" si="3"/>
        <v>0</v>
      </c>
      <c r="M54" s="145">
        <f t="shared" si="4"/>
        <v>0</v>
      </c>
      <c r="N54" s="64">
        <f t="shared" si="5"/>
        <v>0</v>
      </c>
      <c r="O54" s="64">
        <f t="shared" si="6"/>
        <v>0</v>
      </c>
      <c r="P54" s="65">
        <f t="shared" si="7"/>
        <v>0</v>
      </c>
      <c r="Q54" s="221">
        <f t="shared" si="8"/>
        <v>0</v>
      </c>
      <c r="R54" s="110"/>
      <c r="S54" s="218">
        <f t="shared" si="9"/>
        <v>0</v>
      </c>
      <c r="T54" s="219">
        <f t="shared" si="10"/>
        <v>0</v>
      </c>
      <c r="U54" s="219">
        <f t="shared" si="11"/>
        <v>0</v>
      </c>
      <c r="V54" s="219">
        <f t="shared" si="12"/>
        <v>0</v>
      </c>
      <c r="W54" s="336">
        <f t="shared" si="13"/>
        <v>0</v>
      </c>
      <c r="X54" s="214"/>
      <c r="Y54" s="214"/>
      <c r="Z54" s="214"/>
      <c r="AA54" s="1"/>
      <c r="AC54" s="67">
        <f t="shared" si="14"/>
        <v>0</v>
      </c>
      <c r="AD54" s="68">
        <f t="shared" si="15"/>
        <v>0</v>
      </c>
      <c r="AE54" s="69">
        <f t="shared" si="16"/>
        <v>0</v>
      </c>
      <c r="AF54" s="68">
        <f t="shared" si="17"/>
        <v>0</v>
      </c>
    </row>
    <row r="55" spans="1:40" x14ac:dyDescent="0.2">
      <c r="A55" s="515"/>
      <c r="B55" s="530"/>
      <c r="C55" s="530"/>
      <c r="D55" s="531"/>
      <c r="E55" s="532"/>
      <c r="F55" s="531"/>
      <c r="G55" s="531"/>
      <c r="H55" s="391"/>
      <c r="I55" s="396"/>
      <c r="J55" s="398"/>
      <c r="K55" s="161">
        <f t="shared" si="2"/>
        <v>0</v>
      </c>
      <c r="L55" s="332">
        <f t="shared" si="3"/>
        <v>0</v>
      </c>
      <c r="M55" s="145">
        <f t="shared" si="4"/>
        <v>0</v>
      </c>
      <c r="N55" s="64">
        <f t="shared" si="5"/>
        <v>0</v>
      </c>
      <c r="O55" s="64">
        <f t="shared" si="6"/>
        <v>0</v>
      </c>
      <c r="P55" s="65">
        <f t="shared" si="7"/>
        <v>0</v>
      </c>
      <c r="Q55" s="221">
        <f t="shared" si="8"/>
        <v>0</v>
      </c>
      <c r="R55" s="110"/>
      <c r="S55" s="218">
        <f t="shared" si="9"/>
        <v>0</v>
      </c>
      <c r="T55" s="219">
        <f t="shared" si="10"/>
        <v>0</v>
      </c>
      <c r="U55" s="219">
        <f t="shared" si="11"/>
        <v>0</v>
      </c>
      <c r="V55" s="219">
        <f t="shared" si="12"/>
        <v>0</v>
      </c>
      <c r="W55" s="336">
        <f t="shared" si="13"/>
        <v>0</v>
      </c>
      <c r="X55" s="214"/>
      <c r="Y55" s="214"/>
      <c r="Z55" s="214"/>
      <c r="AA55" s="1"/>
      <c r="AC55" s="67">
        <f t="shared" si="14"/>
        <v>0</v>
      </c>
      <c r="AD55" s="68">
        <f t="shared" si="15"/>
        <v>0</v>
      </c>
      <c r="AE55" s="69">
        <f t="shared" si="16"/>
        <v>0</v>
      </c>
      <c r="AF55" s="68">
        <f t="shared" si="17"/>
        <v>0</v>
      </c>
    </row>
    <row r="56" spans="1:40" x14ac:dyDescent="0.2">
      <c r="A56" s="515"/>
      <c r="B56" s="530"/>
      <c r="C56" s="530"/>
      <c r="D56" s="531"/>
      <c r="E56" s="532"/>
      <c r="F56" s="531"/>
      <c r="G56" s="531"/>
      <c r="H56" s="391"/>
      <c r="I56" s="396"/>
      <c r="J56" s="398"/>
      <c r="K56" s="161">
        <f t="shared" si="2"/>
        <v>0</v>
      </c>
      <c r="L56" s="332">
        <f t="shared" si="3"/>
        <v>0</v>
      </c>
      <c r="M56" s="145">
        <f t="shared" si="4"/>
        <v>0</v>
      </c>
      <c r="N56" s="64">
        <f t="shared" si="5"/>
        <v>0</v>
      </c>
      <c r="O56" s="64">
        <f t="shared" si="6"/>
        <v>0</v>
      </c>
      <c r="P56" s="65">
        <f t="shared" si="7"/>
        <v>0</v>
      </c>
      <c r="Q56" s="221">
        <f t="shared" si="8"/>
        <v>0</v>
      </c>
      <c r="R56" s="110"/>
      <c r="S56" s="218">
        <f t="shared" si="9"/>
        <v>0</v>
      </c>
      <c r="T56" s="219">
        <f t="shared" si="10"/>
        <v>0</v>
      </c>
      <c r="U56" s="219">
        <f t="shared" si="11"/>
        <v>0</v>
      </c>
      <c r="V56" s="219">
        <f t="shared" si="12"/>
        <v>0</v>
      </c>
      <c r="W56" s="336">
        <f t="shared" si="13"/>
        <v>0</v>
      </c>
      <c r="X56" s="214"/>
      <c r="Y56" s="214"/>
      <c r="Z56" s="214"/>
      <c r="AA56" s="1"/>
      <c r="AC56" s="67">
        <f t="shared" si="14"/>
        <v>0</v>
      </c>
      <c r="AD56" s="68">
        <f t="shared" si="15"/>
        <v>0</v>
      </c>
      <c r="AE56" s="69">
        <f t="shared" si="16"/>
        <v>0</v>
      </c>
      <c r="AF56" s="68">
        <f t="shared" si="17"/>
        <v>0</v>
      </c>
    </row>
    <row r="57" spans="1:40" x14ac:dyDescent="0.2">
      <c r="A57" s="515"/>
      <c r="B57" s="530"/>
      <c r="C57" s="530"/>
      <c r="D57" s="531"/>
      <c r="E57" s="532"/>
      <c r="F57" s="531"/>
      <c r="G57" s="531"/>
      <c r="H57" s="391"/>
      <c r="I57" s="396"/>
      <c r="J57" s="398"/>
      <c r="K57" s="161">
        <f t="shared" si="2"/>
        <v>0</v>
      </c>
      <c r="L57" s="332">
        <f t="shared" si="3"/>
        <v>0</v>
      </c>
      <c r="M57" s="145">
        <f t="shared" si="4"/>
        <v>0</v>
      </c>
      <c r="N57" s="64">
        <f t="shared" si="5"/>
        <v>0</v>
      </c>
      <c r="O57" s="64">
        <f t="shared" si="6"/>
        <v>0</v>
      </c>
      <c r="P57" s="65">
        <f t="shared" si="7"/>
        <v>0</v>
      </c>
      <c r="Q57" s="221">
        <f t="shared" si="8"/>
        <v>0</v>
      </c>
      <c r="R57" s="110"/>
      <c r="S57" s="218">
        <f t="shared" si="9"/>
        <v>0</v>
      </c>
      <c r="T57" s="219">
        <f t="shared" si="10"/>
        <v>0</v>
      </c>
      <c r="U57" s="219">
        <f t="shared" si="11"/>
        <v>0</v>
      </c>
      <c r="V57" s="219">
        <f t="shared" si="12"/>
        <v>0</v>
      </c>
      <c r="W57" s="336">
        <f t="shared" si="13"/>
        <v>0</v>
      </c>
      <c r="X57" s="214"/>
      <c r="Y57" s="214"/>
      <c r="Z57" s="214"/>
      <c r="AA57" s="1"/>
      <c r="AC57" s="67">
        <f t="shared" si="14"/>
        <v>0</v>
      </c>
      <c r="AD57" s="68">
        <f t="shared" si="15"/>
        <v>0</v>
      </c>
      <c r="AE57" s="69">
        <f t="shared" si="16"/>
        <v>0</v>
      </c>
      <c r="AF57" s="68">
        <f t="shared" si="17"/>
        <v>0</v>
      </c>
    </row>
    <row r="58" spans="1:40" x14ac:dyDescent="0.2">
      <c r="A58" s="515"/>
      <c r="B58" s="530"/>
      <c r="C58" s="530"/>
      <c r="D58" s="531"/>
      <c r="E58" s="532"/>
      <c r="F58" s="531"/>
      <c r="G58" s="531"/>
      <c r="H58" s="391"/>
      <c r="I58" s="396"/>
      <c r="J58" s="398"/>
      <c r="K58" s="161">
        <f t="shared" si="2"/>
        <v>0</v>
      </c>
      <c r="L58" s="332">
        <f t="shared" si="3"/>
        <v>0</v>
      </c>
      <c r="M58" s="145">
        <f t="shared" si="4"/>
        <v>0</v>
      </c>
      <c r="N58" s="64">
        <f t="shared" si="5"/>
        <v>0</v>
      </c>
      <c r="O58" s="64">
        <f t="shared" si="6"/>
        <v>0</v>
      </c>
      <c r="P58" s="65">
        <f t="shared" si="7"/>
        <v>0</v>
      </c>
      <c r="Q58" s="221">
        <f t="shared" si="8"/>
        <v>0</v>
      </c>
      <c r="R58" s="110"/>
      <c r="S58" s="218">
        <f t="shared" si="9"/>
        <v>0</v>
      </c>
      <c r="T58" s="219">
        <f t="shared" si="10"/>
        <v>0</v>
      </c>
      <c r="U58" s="219">
        <f t="shared" si="11"/>
        <v>0</v>
      </c>
      <c r="V58" s="219">
        <f t="shared" si="12"/>
        <v>0</v>
      </c>
      <c r="W58" s="336">
        <f t="shared" si="13"/>
        <v>0</v>
      </c>
      <c r="X58" s="214"/>
      <c r="Y58" s="214"/>
      <c r="Z58" s="214"/>
      <c r="AA58" s="1"/>
      <c r="AC58" s="67">
        <f t="shared" si="14"/>
        <v>0</v>
      </c>
      <c r="AD58" s="68">
        <f t="shared" si="15"/>
        <v>0</v>
      </c>
      <c r="AE58" s="69">
        <f t="shared" si="16"/>
        <v>0</v>
      </c>
      <c r="AF58" s="68">
        <f t="shared" si="17"/>
        <v>0</v>
      </c>
    </row>
    <row r="59" spans="1:40" x14ac:dyDescent="0.2">
      <c r="A59" s="515"/>
      <c r="B59" s="530"/>
      <c r="C59" s="530"/>
      <c r="D59" s="531"/>
      <c r="E59" s="532"/>
      <c r="F59" s="531"/>
      <c r="G59" s="531"/>
      <c r="H59" s="391"/>
      <c r="I59" s="396"/>
      <c r="J59" s="398"/>
      <c r="K59" s="161">
        <f t="shared" si="2"/>
        <v>0</v>
      </c>
      <c r="L59" s="332">
        <f t="shared" si="3"/>
        <v>0</v>
      </c>
      <c r="M59" s="145">
        <f t="shared" si="4"/>
        <v>0</v>
      </c>
      <c r="N59" s="64">
        <f t="shared" si="5"/>
        <v>0</v>
      </c>
      <c r="O59" s="64">
        <f t="shared" si="6"/>
        <v>0</v>
      </c>
      <c r="P59" s="65">
        <f t="shared" si="7"/>
        <v>0</v>
      </c>
      <c r="Q59" s="221">
        <f t="shared" si="8"/>
        <v>0</v>
      </c>
      <c r="R59" s="110"/>
      <c r="S59" s="218">
        <f t="shared" si="9"/>
        <v>0</v>
      </c>
      <c r="T59" s="219">
        <f t="shared" si="10"/>
        <v>0</v>
      </c>
      <c r="U59" s="219">
        <f t="shared" si="11"/>
        <v>0</v>
      </c>
      <c r="V59" s="219">
        <f t="shared" si="12"/>
        <v>0</v>
      </c>
      <c r="W59" s="336">
        <f t="shared" si="13"/>
        <v>0</v>
      </c>
      <c r="X59" s="214"/>
      <c r="Y59" s="214"/>
      <c r="Z59" s="214"/>
      <c r="AA59" s="1"/>
      <c r="AC59" s="67">
        <f t="shared" si="14"/>
        <v>0</v>
      </c>
      <c r="AD59" s="68">
        <f t="shared" si="15"/>
        <v>0</v>
      </c>
      <c r="AE59" s="69">
        <f t="shared" si="16"/>
        <v>0</v>
      </c>
      <c r="AF59" s="68">
        <f t="shared" si="17"/>
        <v>0</v>
      </c>
    </row>
    <row r="60" spans="1:40" x14ac:dyDescent="0.2">
      <c r="A60" s="515"/>
      <c r="B60" s="530"/>
      <c r="C60" s="530"/>
      <c r="D60" s="531"/>
      <c r="E60" s="532"/>
      <c r="F60" s="531"/>
      <c r="G60" s="531"/>
      <c r="H60" s="391"/>
      <c r="I60" s="396"/>
      <c r="J60" s="398"/>
      <c r="K60" s="161">
        <f t="shared" si="2"/>
        <v>0</v>
      </c>
      <c r="L60" s="332">
        <f t="shared" si="3"/>
        <v>0</v>
      </c>
      <c r="M60" s="145">
        <f t="shared" si="4"/>
        <v>0</v>
      </c>
      <c r="N60" s="64">
        <f t="shared" si="5"/>
        <v>0</v>
      </c>
      <c r="O60" s="64">
        <f t="shared" si="6"/>
        <v>0</v>
      </c>
      <c r="P60" s="65">
        <f t="shared" si="7"/>
        <v>0</v>
      </c>
      <c r="Q60" s="221">
        <f t="shared" si="8"/>
        <v>0</v>
      </c>
      <c r="R60" s="110"/>
      <c r="S60" s="218">
        <f t="shared" si="9"/>
        <v>0</v>
      </c>
      <c r="T60" s="219">
        <f t="shared" si="10"/>
        <v>0</v>
      </c>
      <c r="U60" s="219">
        <f t="shared" si="11"/>
        <v>0</v>
      </c>
      <c r="V60" s="219">
        <f t="shared" si="12"/>
        <v>0</v>
      </c>
      <c r="W60" s="336">
        <f t="shared" si="13"/>
        <v>0</v>
      </c>
      <c r="X60" s="214"/>
      <c r="Y60" s="214"/>
      <c r="Z60" s="214"/>
      <c r="AA60" s="1"/>
      <c r="AC60" s="67">
        <f t="shared" si="14"/>
        <v>0</v>
      </c>
      <c r="AD60" s="68">
        <f t="shared" si="15"/>
        <v>0</v>
      </c>
      <c r="AE60" s="69">
        <f t="shared" si="16"/>
        <v>0</v>
      </c>
      <c r="AF60" s="68">
        <f t="shared" si="17"/>
        <v>0</v>
      </c>
      <c r="AH60" s="152"/>
    </row>
    <row r="61" spans="1:40" ht="12.95" customHeight="1" x14ac:dyDescent="0.2">
      <c r="A61" s="515"/>
      <c r="B61" s="530"/>
      <c r="C61" s="530"/>
      <c r="D61" s="531"/>
      <c r="E61" s="532"/>
      <c r="F61" s="531"/>
      <c r="G61" s="531"/>
      <c r="H61" s="391"/>
      <c r="I61" s="396"/>
      <c r="J61" s="398"/>
      <c r="K61" s="161">
        <f t="shared" si="2"/>
        <v>0</v>
      </c>
      <c r="L61" s="332">
        <f t="shared" si="3"/>
        <v>0</v>
      </c>
      <c r="M61" s="145">
        <f t="shared" si="4"/>
        <v>0</v>
      </c>
      <c r="N61" s="64">
        <f t="shared" si="5"/>
        <v>0</v>
      </c>
      <c r="O61" s="64">
        <f t="shared" si="6"/>
        <v>0</v>
      </c>
      <c r="P61" s="65">
        <f t="shared" si="7"/>
        <v>0</v>
      </c>
      <c r="Q61" s="221">
        <f t="shared" si="8"/>
        <v>0</v>
      </c>
      <c r="R61" s="110"/>
      <c r="S61" s="218">
        <f t="shared" si="9"/>
        <v>0</v>
      </c>
      <c r="T61" s="219">
        <f t="shared" si="10"/>
        <v>0</v>
      </c>
      <c r="U61" s="219">
        <f t="shared" si="11"/>
        <v>0</v>
      </c>
      <c r="V61" s="219">
        <f t="shared" si="12"/>
        <v>0</v>
      </c>
      <c r="W61" s="336">
        <f t="shared" si="13"/>
        <v>0</v>
      </c>
      <c r="X61" s="214"/>
      <c r="Y61" s="214"/>
      <c r="Z61" s="214"/>
      <c r="AA61" s="1"/>
      <c r="AC61" s="67">
        <f t="shared" si="14"/>
        <v>0</v>
      </c>
      <c r="AD61" s="68">
        <f t="shared" si="15"/>
        <v>0</v>
      </c>
      <c r="AE61" s="69">
        <f t="shared" si="16"/>
        <v>0</v>
      </c>
      <c r="AF61" s="68">
        <f t="shared" si="17"/>
        <v>0</v>
      </c>
      <c r="AH61" s="152"/>
    </row>
    <row r="62" spans="1:40" ht="13.5" thickBot="1" x14ac:dyDescent="0.25">
      <c r="A62" s="535"/>
      <c r="B62" s="568"/>
      <c r="C62" s="568"/>
      <c r="D62" s="537"/>
      <c r="E62" s="536"/>
      <c r="F62" s="537"/>
      <c r="G62" s="537"/>
      <c r="H62" s="538"/>
      <c r="I62" s="539"/>
      <c r="J62" s="540"/>
      <c r="K62" s="541">
        <f t="shared" si="2"/>
        <v>0</v>
      </c>
      <c r="L62" s="542">
        <f t="shared" si="3"/>
        <v>0</v>
      </c>
      <c r="M62" s="543">
        <f t="shared" si="4"/>
        <v>0</v>
      </c>
      <c r="N62" s="112">
        <f t="shared" si="5"/>
        <v>0</v>
      </c>
      <c r="O62" s="112">
        <f t="shared" si="6"/>
        <v>0</v>
      </c>
      <c r="P62" s="544">
        <f t="shared" si="7"/>
        <v>0</v>
      </c>
      <c r="Q62" s="545">
        <f t="shared" si="8"/>
        <v>0</v>
      </c>
      <c r="R62" s="110"/>
      <c r="S62" s="218">
        <f t="shared" si="9"/>
        <v>0</v>
      </c>
      <c r="T62" s="219">
        <f t="shared" si="10"/>
        <v>0</v>
      </c>
      <c r="U62" s="219">
        <f t="shared" si="11"/>
        <v>0</v>
      </c>
      <c r="V62" s="219">
        <f t="shared" si="12"/>
        <v>0</v>
      </c>
      <c r="W62" s="336">
        <f t="shared" si="13"/>
        <v>0</v>
      </c>
      <c r="X62" s="214"/>
      <c r="Y62" s="214"/>
      <c r="Z62" s="214"/>
      <c r="AA62" s="1"/>
      <c r="AC62" s="67">
        <f t="shared" si="14"/>
        <v>0</v>
      </c>
      <c r="AD62" s="68">
        <f t="shared" si="15"/>
        <v>0</v>
      </c>
      <c r="AE62" s="69">
        <f t="shared" si="16"/>
        <v>0</v>
      </c>
      <c r="AF62" s="68">
        <f t="shared" si="17"/>
        <v>0</v>
      </c>
    </row>
    <row r="63" spans="1:40" ht="13.5" thickBot="1" x14ac:dyDescent="0.25">
      <c r="A63" s="546"/>
      <c r="B63" s="569"/>
      <c r="C63" s="569"/>
      <c r="D63" s="570"/>
      <c r="E63" s="550" t="s">
        <v>12</v>
      </c>
      <c r="F63" s="550"/>
      <c r="G63" s="550"/>
      <c r="H63" s="551"/>
      <c r="I63" s="552"/>
      <c r="J63" s="553"/>
      <c r="K63" s="554">
        <f t="shared" ref="K63:Q63" si="18">SUM(K43:K62)</f>
        <v>0</v>
      </c>
      <c r="L63" s="555">
        <f t="shared" si="18"/>
        <v>0</v>
      </c>
      <c r="M63" s="556">
        <f t="shared" si="18"/>
        <v>0</v>
      </c>
      <c r="N63" s="557">
        <f t="shared" si="18"/>
        <v>0</v>
      </c>
      <c r="O63" s="557">
        <f t="shared" si="18"/>
        <v>0</v>
      </c>
      <c r="P63" s="555">
        <f t="shared" si="18"/>
        <v>0</v>
      </c>
      <c r="Q63" s="333">
        <f t="shared" si="18"/>
        <v>0</v>
      </c>
      <c r="R63" s="110"/>
      <c r="S63" s="610">
        <f>ROUND(SUM(S43:S62),2)</f>
        <v>0</v>
      </c>
      <c r="T63" s="611">
        <f>ROUND(SUM(T43:T62),2)</f>
        <v>0</v>
      </c>
      <c r="U63" s="611">
        <f>ROUND(SUM(U43:U62),2)</f>
        <v>0</v>
      </c>
      <c r="V63" s="612">
        <f>ROUND(SUM(V43:V62),2)</f>
        <v>0</v>
      </c>
      <c r="W63" s="603">
        <f>SUM(W43:W62)</f>
        <v>0</v>
      </c>
      <c r="X63" s="214"/>
      <c r="Y63" s="214"/>
      <c r="Z63" s="214"/>
      <c r="AC63" s="68">
        <f>SUM(AC43:AC62)</f>
        <v>0</v>
      </c>
      <c r="AD63" s="68">
        <f>SUM(AD43:AD62)</f>
        <v>0</v>
      </c>
      <c r="AE63" s="68">
        <f>SUM(AE43:AE62)</f>
        <v>0</v>
      </c>
      <c r="AF63" s="68">
        <f>SUM(AF43:AF62)</f>
        <v>0</v>
      </c>
      <c r="AH63" s="152"/>
    </row>
    <row r="64" spans="1:40" x14ac:dyDescent="0.2">
      <c r="A64" s="516" t="s">
        <v>80</v>
      </c>
      <c r="B64" s="511"/>
      <c r="C64" s="511"/>
      <c r="D64" s="511"/>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66"/>
      <c r="B66" s="666"/>
      <c r="C66" s="666"/>
      <c r="D66" s="666"/>
      <c r="E66" s="726"/>
      <c r="F66" s="726"/>
      <c r="G66" s="726"/>
      <c r="H66" s="726"/>
      <c r="I66" s="726"/>
      <c r="J66" s="726"/>
      <c r="K66" s="726"/>
      <c r="L66" s="726"/>
      <c r="M66" s="726"/>
      <c r="N66" s="726"/>
      <c r="O66" s="726"/>
      <c r="P66" s="726"/>
      <c r="Q66" s="727"/>
      <c r="R66" s="133"/>
      <c r="S66" s="214" t="s">
        <v>104</v>
      </c>
      <c r="T66" s="656"/>
      <c r="U66" s="657"/>
      <c r="V66" s="658"/>
      <c r="AA66" s="214"/>
      <c r="AB66" s="214"/>
      <c r="AC66" s="214"/>
      <c r="AD66" s="214"/>
      <c r="AE66" s="214"/>
      <c r="AF66" s="214"/>
      <c r="AI66" s="134"/>
      <c r="AJ66" s="134"/>
      <c r="AK66" s="134"/>
      <c r="AL66" s="134"/>
      <c r="AN66" s="152"/>
    </row>
    <row r="67" spans="1:44" x14ac:dyDescent="0.2">
      <c r="A67" s="728"/>
      <c r="B67" s="728"/>
      <c r="C67" s="728"/>
      <c r="D67" s="728"/>
      <c r="E67" s="728"/>
      <c r="F67" s="728"/>
      <c r="G67" s="728"/>
      <c r="H67" s="728"/>
      <c r="I67" s="728"/>
      <c r="J67" s="728"/>
      <c r="K67" s="728"/>
      <c r="L67" s="728"/>
      <c r="M67" s="728"/>
      <c r="N67" s="728"/>
      <c r="O67" s="728"/>
      <c r="P67" s="728"/>
      <c r="Q67" s="729"/>
      <c r="R67" s="133"/>
      <c r="S67" s="273"/>
      <c r="T67" s="659"/>
      <c r="U67" s="660"/>
      <c r="V67" s="661"/>
      <c r="AA67" s="214"/>
      <c r="AB67" s="214"/>
      <c r="AC67" s="214"/>
      <c r="AD67" s="214"/>
      <c r="AE67" s="214"/>
      <c r="AF67" s="214"/>
      <c r="AI67" s="134"/>
      <c r="AJ67" s="134"/>
      <c r="AK67" s="134"/>
      <c r="AL67" s="134"/>
      <c r="AN67" s="152"/>
    </row>
    <row r="68" spans="1:44" x14ac:dyDescent="0.2">
      <c r="A68" s="730"/>
      <c r="B68" s="730"/>
      <c r="C68" s="730"/>
      <c r="D68" s="730"/>
      <c r="E68" s="730"/>
      <c r="F68" s="730"/>
      <c r="G68" s="730"/>
      <c r="H68" s="730"/>
      <c r="I68" s="730"/>
      <c r="J68" s="730"/>
      <c r="K68" s="730"/>
      <c r="L68" s="730"/>
      <c r="M68" s="730"/>
      <c r="N68" s="730"/>
      <c r="O68" s="730"/>
      <c r="P68" s="730"/>
      <c r="Q68" s="731"/>
      <c r="R68" s="133"/>
      <c r="S68" s="273" t="s">
        <v>103</v>
      </c>
      <c r="T68" s="662"/>
      <c r="U68" s="663"/>
      <c r="V68" s="664"/>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34"/>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06"/>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494"/>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494"/>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494"/>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1" t="s">
        <v>182</v>
      </c>
      <c r="M78" t="s">
        <v>183</v>
      </c>
      <c r="N78" t="s">
        <v>184</v>
      </c>
      <c r="O78" t="s">
        <v>181</v>
      </c>
      <c r="P78" t="s">
        <v>185</v>
      </c>
      <c r="AI78" s="81"/>
      <c r="AJ78" s="81"/>
      <c r="AK78" s="81"/>
      <c r="AL78" s="81"/>
      <c r="AM78" s="81"/>
    </row>
    <row r="79" spans="1:44" ht="13.5" hidden="1" thickBot="1" x14ac:dyDescent="0.25">
      <c r="E79" s="73" t="s">
        <v>13</v>
      </c>
      <c r="F79" s="76"/>
      <c r="G79" s="76"/>
      <c r="H79" s="13" t="s">
        <v>10</v>
      </c>
      <c r="I79" s="128"/>
      <c r="J79" s="128"/>
      <c r="K79" s="128"/>
      <c r="L79" s="128"/>
      <c r="M79" s="499">
        <f>M39</f>
        <v>0</v>
      </c>
      <c r="N79" s="499">
        <f>N39</f>
        <v>0</v>
      </c>
      <c r="O79" s="499">
        <f>O39</f>
        <v>0</v>
      </c>
      <c r="P79" s="151">
        <f>P39</f>
        <v>0</v>
      </c>
      <c r="Q79" s="66">
        <f t="shared" ref="Q79:Q99" si="19">SUM(M79:P79)</f>
        <v>0</v>
      </c>
      <c r="R79" s="133"/>
      <c r="S79" s="498"/>
      <c r="T79" s="498"/>
      <c r="U79" s="498"/>
      <c r="V79" s="498"/>
      <c r="W79" s="498"/>
      <c r="X79" s="498"/>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9"/>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9"/>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9"/>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9"/>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9"/>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9"/>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9"/>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9"/>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9"/>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9"/>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9"/>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9"/>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9"/>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9"/>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9"/>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9"/>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9"/>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9"/>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9"/>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9"/>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F4FD" sheet="1" objects="1" scenarios="1"/>
  <mergeCells count="15">
    <mergeCell ref="A66:Q68"/>
    <mergeCell ref="G21:I22"/>
    <mergeCell ref="T66:V66"/>
    <mergeCell ref="T67:V68"/>
    <mergeCell ref="G2:O2"/>
    <mergeCell ref="AE22:AG22"/>
    <mergeCell ref="AC22:AD22"/>
    <mergeCell ref="G9:J10"/>
    <mergeCell ref="G11:J12"/>
    <mergeCell ref="G7:H8"/>
    <mergeCell ref="K1:O1"/>
    <mergeCell ref="P2:S2"/>
    <mergeCell ref="U2:Z2"/>
    <mergeCell ref="U3:Z3"/>
    <mergeCell ref="U4:V4"/>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7,100._x000a_If approved base is below this number, use the regular or offscale calculation sheet." sqref="H36">
      <formula1>187100</formula1>
    </dataValidation>
    <dataValidation type="whole" allowBlank="1" showInputMessage="1" showErrorMessage="1" error="Please enter a number between 9 and 22 to denote the appropriate salary cap." sqref="A43:A62">
      <formula1>9</formula1>
      <formula2>25</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topLeftCell="A7" workbookViewId="0">
      <selection activeCell="B11" sqref="B11"/>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32" t="s">
        <v>40</v>
      </c>
      <c r="B1" s="732"/>
      <c r="C1" s="732"/>
      <c r="D1" s="732"/>
      <c r="E1" s="732"/>
      <c r="F1" s="732"/>
      <c r="G1" s="732"/>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39"/>
      <c r="C5" s="732"/>
      <c r="D5" s="732"/>
      <c r="E5" s="732"/>
      <c r="F5" s="732"/>
      <c r="G5" s="282"/>
      <c r="H5" s="247"/>
      <c r="I5" s="247"/>
      <c r="J5" s="247"/>
      <c r="K5" s="247"/>
    </row>
    <row r="6" spans="1:11" ht="12" customHeight="1" x14ac:dyDescent="0.2">
      <c r="A6" s="281"/>
      <c r="B6" s="274"/>
      <c r="C6" s="275"/>
      <c r="D6" s="275"/>
      <c r="E6" s="275"/>
      <c r="F6" s="735"/>
      <c r="G6" s="282"/>
      <c r="H6" s="247"/>
      <c r="I6" s="247"/>
      <c r="J6" s="247"/>
      <c r="K6" s="247"/>
    </row>
    <row r="7" spans="1:11" ht="14.1" customHeight="1" x14ac:dyDescent="0.2">
      <c r="A7" s="733"/>
      <c r="B7" s="734"/>
      <c r="C7" s="283"/>
      <c r="D7" s="283"/>
      <c r="E7" s="283"/>
      <c r="F7" s="736"/>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1" t="s">
        <v>211</v>
      </c>
      <c r="G9" s="293"/>
      <c r="H9" s="294"/>
      <c r="I9" s="294"/>
      <c r="J9" s="294"/>
      <c r="K9" s="294"/>
    </row>
    <row r="10" spans="1:11" s="295" customFormat="1" ht="159.75" customHeight="1" x14ac:dyDescent="0.2">
      <c r="A10" s="260">
        <v>4</v>
      </c>
      <c r="B10" s="296" t="s">
        <v>81</v>
      </c>
      <c r="C10" s="260">
        <v>5</v>
      </c>
      <c r="D10" s="362" t="s">
        <v>119</v>
      </c>
      <c r="E10" s="260">
        <v>6</v>
      </c>
      <c r="F10" s="417" t="s">
        <v>137</v>
      </c>
      <c r="G10" s="261"/>
      <c r="H10" s="297"/>
      <c r="I10" s="297"/>
      <c r="J10" s="297"/>
      <c r="K10" s="297"/>
    </row>
    <row r="11" spans="1:11" ht="264.75" customHeight="1" thickBot="1" x14ac:dyDescent="0.25">
      <c r="A11" s="258">
        <v>7</v>
      </c>
      <c r="B11" s="356" t="s">
        <v>138</v>
      </c>
      <c r="C11" s="298">
        <v>8</v>
      </c>
      <c r="D11" s="418" t="s">
        <v>139</v>
      </c>
      <c r="E11" s="298">
        <v>9</v>
      </c>
      <c r="F11" s="319" t="s">
        <v>102</v>
      </c>
      <c r="G11" s="299"/>
      <c r="H11" s="249"/>
      <c r="I11" s="249"/>
      <c r="J11" s="249"/>
      <c r="K11" s="249"/>
    </row>
    <row r="12" spans="1:11" ht="68.25" thickTop="1" x14ac:dyDescent="0.2">
      <c r="A12" s="255"/>
      <c r="B12" s="262" t="s">
        <v>143</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38"/>
      <c r="E14" s="738"/>
      <c r="F14" s="738"/>
      <c r="G14" s="257"/>
    </row>
    <row r="15" spans="1:11" ht="9.75" customHeight="1" x14ac:dyDescent="0.2">
      <c r="A15" s="255"/>
      <c r="B15" s="262"/>
      <c r="C15" s="301"/>
      <c r="D15" s="738"/>
      <c r="E15" s="738"/>
      <c r="F15" s="738"/>
      <c r="G15" s="257"/>
    </row>
    <row r="16" spans="1:11" ht="56.25" x14ac:dyDescent="0.2">
      <c r="A16" s="255"/>
      <c r="B16" s="262" t="s">
        <v>101</v>
      </c>
      <c r="C16" s="300"/>
      <c r="D16" s="737"/>
      <c r="E16" s="737"/>
      <c r="F16" s="737"/>
      <c r="G16" s="256"/>
    </row>
    <row r="17" spans="1:7" ht="9.75" customHeight="1" x14ac:dyDescent="0.2">
      <c r="A17" s="255"/>
      <c r="B17" s="262"/>
      <c r="C17" s="300"/>
      <c r="D17" s="316"/>
      <c r="E17" s="316"/>
      <c r="F17" s="316"/>
      <c r="G17" s="256"/>
    </row>
    <row r="18" spans="1:7" ht="56.25" x14ac:dyDescent="0.2">
      <c r="A18" s="330"/>
      <c r="B18" s="331" t="s">
        <v>97</v>
      </c>
      <c r="C18" s="263"/>
      <c r="D18" s="737"/>
      <c r="E18" s="737"/>
      <c r="F18" s="737"/>
      <c r="G18" s="255"/>
    </row>
    <row r="19" spans="1:7" ht="44.25" customHeight="1" x14ac:dyDescent="0.2">
      <c r="A19" s="255"/>
      <c r="B19" s="329"/>
      <c r="C19" s="278"/>
      <c r="D19" s="737"/>
      <c r="E19" s="737"/>
      <c r="F19" s="737"/>
      <c r="G19" s="255"/>
    </row>
    <row r="20" spans="1:7" ht="19.5" customHeight="1" x14ac:dyDescent="0.2">
      <c r="A20" s="412" t="s">
        <v>131</v>
      </c>
      <c r="B20" s="329"/>
      <c r="C20" s="278"/>
      <c r="D20" s="316"/>
      <c r="E20" s="316"/>
      <c r="F20" s="316"/>
      <c r="G20" s="255"/>
    </row>
    <row r="21" spans="1:7" ht="63" customHeight="1" x14ac:dyDescent="0.25">
      <c r="A21" s="742" t="s">
        <v>130</v>
      </c>
      <c r="B21" s="742"/>
      <c r="C21" s="742"/>
      <c r="D21" s="742"/>
      <c r="E21" s="742"/>
      <c r="F21" s="316"/>
      <c r="G21" s="255"/>
    </row>
    <row r="22" spans="1:7" ht="38.25" customHeight="1" x14ac:dyDescent="0.2">
      <c r="A22" s="255"/>
      <c r="B22" s="329"/>
      <c r="C22" s="278"/>
      <c r="D22" s="316"/>
      <c r="E22" s="316"/>
      <c r="F22" s="257"/>
      <c r="G22" s="257"/>
    </row>
    <row r="23" spans="1:7" ht="36.75" customHeight="1" x14ac:dyDescent="0.2">
      <c r="A23" s="738" t="s">
        <v>142</v>
      </c>
      <c r="B23" s="738"/>
      <c r="C23" s="738"/>
      <c r="D23" s="738"/>
      <c r="E23" s="738"/>
      <c r="F23" s="257"/>
      <c r="G23" s="257"/>
    </row>
    <row r="24" spans="1:7" ht="35.25" customHeight="1" x14ac:dyDescent="0.2">
      <c r="A24" s="738" t="s">
        <v>107</v>
      </c>
      <c r="B24" s="738"/>
      <c r="C24" s="738"/>
      <c r="D24" s="738"/>
      <c r="E24" s="738"/>
      <c r="F24" s="255"/>
      <c r="G24" s="255"/>
    </row>
    <row r="25" spans="1:7" ht="54.75" customHeight="1" x14ac:dyDescent="0.2">
      <c r="A25" s="737" t="s">
        <v>111</v>
      </c>
      <c r="B25" s="737"/>
      <c r="C25" s="737"/>
      <c r="D25" s="737"/>
      <c r="E25" s="737"/>
      <c r="F25" s="316"/>
      <c r="G25" s="316"/>
    </row>
    <row r="26" spans="1:7" ht="45" customHeight="1" x14ac:dyDescent="0.2">
      <c r="A26" s="737" t="s">
        <v>108</v>
      </c>
      <c r="B26" s="737"/>
      <c r="C26" s="737"/>
      <c r="D26" s="737"/>
      <c r="E26" s="737"/>
      <c r="F26" s="255"/>
      <c r="G26" s="255"/>
    </row>
    <row r="27" spans="1:7" ht="30" customHeight="1" x14ac:dyDescent="0.2">
      <c r="A27" s="737" t="s">
        <v>109</v>
      </c>
      <c r="B27" s="737"/>
      <c r="C27" s="737"/>
      <c r="D27" s="737"/>
      <c r="E27" s="737"/>
      <c r="F27" s="255"/>
      <c r="G27" s="255"/>
    </row>
    <row r="28" spans="1:7" ht="23.25" customHeight="1" x14ac:dyDescent="0.2">
      <c r="A28" s="740" t="s">
        <v>110</v>
      </c>
      <c r="B28" s="740"/>
      <c r="C28" s="740"/>
      <c r="D28" s="740"/>
      <c r="E28" s="740"/>
      <c r="F28" s="255"/>
      <c r="G28" s="255"/>
    </row>
    <row r="29" spans="1:7" ht="31.5" customHeight="1" x14ac:dyDescent="0.2">
      <c r="A29" s="741" t="s">
        <v>92</v>
      </c>
      <c r="B29" s="741"/>
      <c r="C29" s="741"/>
      <c r="D29" s="741"/>
      <c r="E29" s="741"/>
      <c r="F29" s="255"/>
      <c r="G29" s="255"/>
    </row>
    <row r="30" spans="1:7" ht="55.5" hidden="1" customHeight="1" x14ac:dyDescent="0.2">
      <c r="A30" s="255"/>
      <c r="B30" s="255"/>
      <c r="C30" s="255"/>
      <c r="D30" s="255"/>
      <c r="E30" s="255"/>
      <c r="F30" s="255"/>
      <c r="G30" s="255"/>
    </row>
    <row r="31" spans="1:7" ht="55.5" hidden="1" customHeight="1" x14ac:dyDescent="0.2">
      <c r="A31" s="737" t="s">
        <v>114</v>
      </c>
      <c r="B31" s="743"/>
      <c r="C31" s="743"/>
      <c r="D31" s="743"/>
      <c r="E31" s="743"/>
      <c r="F31" s="255"/>
      <c r="G31" s="255"/>
    </row>
    <row r="32" spans="1:7" ht="55.5" hidden="1" customHeight="1" x14ac:dyDescent="0.2">
      <c r="A32" s="737" t="s">
        <v>115</v>
      </c>
      <c r="B32" s="737"/>
      <c r="C32" s="737"/>
      <c r="D32" s="737"/>
      <c r="E32" s="737"/>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F4FD" sheet="1" objects="1" scenarios="1"/>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D33" sqref="D33"/>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49"/>
      <c r="B1" s="749"/>
      <c r="C1" s="749"/>
      <c r="D1" s="749"/>
      <c r="E1" s="749"/>
      <c r="F1" s="749"/>
      <c r="G1" s="749"/>
    </row>
    <row r="2" spans="1:7" ht="53.25" customHeight="1" x14ac:dyDescent="0.2">
      <c r="A2" s="302"/>
      <c r="B2" s="732"/>
      <c r="C2" s="732"/>
      <c r="D2" s="732"/>
      <c r="E2" s="732"/>
      <c r="F2" s="732"/>
      <c r="G2" s="275"/>
    </row>
    <row r="3" spans="1:7" ht="72.75" customHeight="1" x14ac:dyDescent="0.2">
      <c r="A3" s="303"/>
      <c r="B3" s="752" t="s">
        <v>140</v>
      </c>
      <c r="C3" s="752"/>
      <c r="D3" s="752"/>
      <c r="E3" s="752"/>
      <c r="F3" s="752"/>
      <c r="G3" s="306"/>
    </row>
    <row r="4" spans="1:7" ht="39.75" customHeight="1" x14ac:dyDescent="0.2">
      <c r="A4" s="303"/>
      <c r="B4" s="304"/>
      <c r="C4" s="305"/>
      <c r="D4" s="305"/>
      <c r="E4" s="305"/>
      <c r="F4" s="305"/>
      <c r="G4" s="306"/>
    </row>
    <row r="5" spans="1:7" ht="30" customHeight="1" x14ac:dyDescent="0.2">
      <c r="A5" s="303"/>
      <c r="B5" s="754"/>
      <c r="C5" s="745"/>
      <c r="D5" s="745"/>
      <c r="E5" s="745"/>
      <c r="F5" s="745"/>
      <c r="G5" s="306"/>
    </row>
    <row r="6" spans="1:7" ht="12" customHeight="1" x14ac:dyDescent="0.2">
      <c r="A6" s="750"/>
      <c r="B6" s="751"/>
      <c r="C6" s="751"/>
      <c r="D6" s="751"/>
      <c r="E6" s="751"/>
      <c r="F6" s="751"/>
      <c r="G6" s="751"/>
    </row>
    <row r="7" spans="1:7" ht="24.75" customHeight="1" x14ac:dyDescent="0.2">
      <c r="A7" s="307" t="s">
        <v>40</v>
      </c>
      <c r="B7" s="748" t="s">
        <v>98</v>
      </c>
      <c r="C7" s="748"/>
      <c r="D7" s="748"/>
      <c r="E7" s="748"/>
      <c r="F7" s="748"/>
      <c r="G7" s="256"/>
    </row>
    <row r="8" spans="1:7" ht="24.75" customHeight="1" x14ac:dyDescent="0.2">
      <c r="A8" s="275"/>
      <c r="B8" s="748"/>
      <c r="C8" s="748"/>
      <c r="D8" s="748"/>
      <c r="E8" s="748"/>
      <c r="F8" s="748"/>
      <c r="G8" s="256"/>
    </row>
    <row r="9" spans="1:7" ht="24.75" customHeight="1" x14ac:dyDescent="0.25">
      <c r="A9" s="308"/>
      <c r="B9" s="753"/>
      <c r="C9" s="753"/>
      <c r="D9" s="753"/>
      <c r="E9" s="753"/>
      <c r="F9" s="753"/>
      <c r="G9" s="309"/>
    </row>
    <row r="10" spans="1:7" ht="24.75" customHeight="1" x14ac:dyDescent="0.2">
      <c r="A10" s="310"/>
      <c r="B10" s="738" t="s">
        <v>95</v>
      </c>
      <c r="C10" s="744"/>
      <c r="D10" s="744"/>
      <c r="E10" s="744"/>
      <c r="F10" s="744"/>
      <c r="G10" s="275"/>
    </row>
    <row r="11" spans="1:7" ht="16.5" customHeight="1" x14ac:dyDescent="0.2">
      <c r="A11" s="311"/>
      <c r="B11" s="745"/>
      <c r="C11" s="745"/>
      <c r="D11" s="745"/>
      <c r="E11" s="745"/>
      <c r="F11" s="745"/>
      <c r="G11" s="255"/>
    </row>
    <row r="12" spans="1:7" ht="24.75" customHeight="1" x14ac:dyDescent="0.2">
      <c r="A12" s="258"/>
      <c r="B12" s="746" t="s">
        <v>105</v>
      </c>
      <c r="C12" s="745"/>
      <c r="D12" s="745"/>
      <c r="E12" s="745"/>
      <c r="F12" s="745"/>
      <c r="G12" s="255"/>
    </row>
    <row r="13" spans="1:7" ht="12" customHeight="1" x14ac:dyDescent="0.2">
      <c r="A13" s="255"/>
      <c r="B13" s="281"/>
      <c r="C13" s="281"/>
      <c r="D13" s="281"/>
      <c r="E13" s="281"/>
      <c r="F13" s="281"/>
      <c r="G13" s="281"/>
    </row>
    <row r="14" spans="1:7" ht="24.75" customHeight="1" x14ac:dyDescent="0.2">
      <c r="A14" s="255" t="s">
        <v>40</v>
      </c>
      <c r="B14" s="747" t="s">
        <v>106</v>
      </c>
      <c r="C14" s="748"/>
      <c r="D14" s="748"/>
      <c r="E14" s="748"/>
      <c r="F14" s="748"/>
      <c r="G14" s="281"/>
    </row>
    <row r="15" spans="1:7" x14ac:dyDescent="0.2">
      <c r="A15" s="255"/>
      <c r="B15" s="745"/>
      <c r="C15" s="745"/>
      <c r="D15" s="745"/>
      <c r="E15" s="745"/>
      <c r="F15" s="745"/>
      <c r="G15" s="281"/>
    </row>
    <row r="16" spans="1:7" x14ac:dyDescent="0.2">
      <c r="A16" s="255" t="s">
        <v>40</v>
      </c>
      <c r="B16" s="281" t="s">
        <v>40</v>
      </c>
      <c r="C16" s="281"/>
      <c r="D16" s="281"/>
      <c r="E16" s="281"/>
      <c r="F16" s="281"/>
      <c r="G16" s="281"/>
    </row>
    <row r="17" spans="1:7" s="312" customFormat="1" ht="24.75" customHeight="1" x14ac:dyDescent="0.2">
      <c r="A17" s="255"/>
      <c r="B17" s="737" t="s">
        <v>99</v>
      </c>
      <c r="C17" s="737"/>
      <c r="D17" s="737"/>
      <c r="E17" s="737"/>
      <c r="F17" s="737"/>
      <c r="G17" s="255"/>
    </row>
    <row r="18" spans="1:7" x14ac:dyDescent="0.2">
      <c r="A18" s="255"/>
      <c r="B18" s="255"/>
      <c r="C18" s="255"/>
      <c r="D18" s="255"/>
      <c r="E18" s="255"/>
      <c r="F18" s="255"/>
      <c r="G18" s="255"/>
    </row>
    <row r="19" spans="1:7" ht="24.75" customHeight="1" x14ac:dyDescent="0.2">
      <c r="A19" s="255"/>
      <c r="B19" s="737" t="s">
        <v>93</v>
      </c>
      <c r="C19" s="737"/>
      <c r="D19" s="737"/>
      <c r="E19" s="737"/>
      <c r="F19" s="737"/>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sheetProtection password="F4FD" sheet="1" objects="1" scenarios="1"/>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8" sqref="B8:F9"/>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55"/>
      <c r="B1" s="743"/>
      <c r="C1" s="743"/>
      <c r="D1" s="743"/>
      <c r="E1" s="743"/>
      <c r="F1" s="743"/>
      <c r="G1" s="743"/>
    </row>
    <row r="2" spans="1:7" ht="24.75" customHeight="1" x14ac:dyDescent="0.2">
      <c r="A2" s="758"/>
      <c r="B2" s="758"/>
      <c r="C2" s="758"/>
      <c r="D2" s="758"/>
      <c r="E2" s="759"/>
      <c r="F2" s="759"/>
      <c r="G2" s="759"/>
    </row>
    <row r="3" spans="1:7" ht="24.75" customHeight="1" x14ac:dyDescent="0.2">
      <c r="A3" s="308"/>
      <c r="B3" s="308"/>
      <c r="C3" s="308"/>
      <c r="D3" s="308"/>
      <c r="E3" s="275"/>
      <c r="F3" s="275"/>
      <c r="G3" s="275"/>
    </row>
    <row r="4" spans="1:7" ht="20.100000000000001" customHeight="1" x14ac:dyDescent="0.25">
      <c r="A4" s="308"/>
      <c r="B4" s="760" t="s">
        <v>94</v>
      </c>
      <c r="C4" s="760"/>
      <c r="D4" s="760"/>
      <c r="E4" s="760"/>
      <c r="F4" s="760"/>
      <c r="G4" s="309"/>
    </row>
    <row r="5" spans="1:7" ht="28.5" customHeight="1" x14ac:dyDescent="0.25">
      <c r="A5" s="308"/>
      <c r="B5" s="760"/>
      <c r="C5" s="760"/>
      <c r="D5" s="760"/>
      <c r="E5" s="760"/>
      <c r="F5" s="760"/>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56" t="s">
        <v>120</v>
      </c>
      <c r="C8" s="745"/>
      <c r="D8" s="745"/>
      <c r="E8" s="745"/>
      <c r="F8" s="745"/>
      <c r="G8" s="255"/>
    </row>
    <row r="9" spans="1:7" ht="24.75" customHeight="1" x14ac:dyDescent="0.2">
      <c r="A9" s="258"/>
      <c r="B9" s="745"/>
      <c r="C9" s="745"/>
      <c r="D9" s="745"/>
      <c r="E9" s="745"/>
      <c r="F9" s="745"/>
      <c r="G9" s="255"/>
    </row>
    <row r="10" spans="1:7" ht="24.75" customHeight="1" x14ac:dyDescent="0.2">
      <c r="A10" s="255"/>
      <c r="B10" s="748" t="s">
        <v>141</v>
      </c>
      <c r="C10" s="748"/>
      <c r="D10" s="748"/>
      <c r="E10" s="748"/>
      <c r="F10" s="748"/>
      <c r="G10" s="281"/>
    </row>
    <row r="11" spans="1:7" x14ac:dyDescent="0.2">
      <c r="A11" s="255" t="s">
        <v>40</v>
      </c>
      <c r="B11" s="281" t="s">
        <v>40</v>
      </c>
      <c r="C11" s="281"/>
      <c r="D11" s="281"/>
      <c r="E11" s="281"/>
      <c r="F11" s="281"/>
      <c r="G11" s="281"/>
    </row>
    <row r="12" spans="1:7" ht="24.75" customHeight="1" x14ac:dyDescent="0.2">
      <c r="A12" s="255"/>
      <c r="B12" s="748" t="s">
        <v>214</v>
      </c>
      <c r="C12" s="748"/>
      <c r="D12" s="748"/>
      <c r="E12" s="748"/>
      <c r="F12" s="748"/>
      <c r="G12" s="281"/>
    </row>
    <row r="13" spans="1:7" ht="24.75" customHeight="1" x14ac:dyDescent="0.2">
      <c r="A13" s="255" t="s">
        <v>40</v>
      </c>
      <c r="B13" s="757"/>
      <c r="C13" s="757"/>
      <c r="D13" s="757"/>
      <c r="E13" s="757"/>
      <c r="F13" s="757"/>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sheetProtection password="F4F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zoomScale="125" zoomScaleNormal="125" zoomScalePageLayoutView="125" workbookViewId="0">
      <selection activeCell="U16" sqref="U16"/>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215</v>
      </c>
      <c r="AE1" s="46"/>
    </row>
    <row r="2" spans="1:31" ht="13.5" thickBot="1" x14ac:dyDescent="0.25">
      <c r="A2" s="167"/>
      <c r="B2" s="404" t="s">
        <v>51</v>
      </c>
      <c r="C2" s="405"/>
      <c r="D2" s="406" t="s">
        <v>52</v>
      </c>
      <c r="E2" s="407"/>
      <c r="F2" s="406" t="s">
        <v>53</v>
      </c>
      <c r="G2" s="407"/>
      <c r="H2" s="406" t="s">
        <v>54</v>
      </c>
      <c r="I2" s="407"/>
      <c r="J2" s="761" t="s">
        <v>55</v>
      </c>
      <c r="K2" s="762"/>
      <c r="L2" s="763"/>
      <c r="M2" s="761" t="s">
        <v>56</v>
      </c>
      <c r="N2" s="762"/>
      <c r="O2" s="763"/>
      <c r="P2" s="406"/>
      <c r="Q2" s="408" t="s">
        <v>57</v>
      </c>
      <c r="R2" s="407"/>
      <c r="S2" s="406"/>
      <c r="T2" s="408" t="s">
        <v>58</v>
      </c>
      <c r="U2" s="407"/>
      <c r="V2" s="408"/>
      <c r="W2" s="408" t="s">
        <v>121</v>
      </c>
      <c r="X2" s="407"/>
      <c r="Y2" s="408"/>
      <c r="Z2" s="408" t="s">
        <v>122</v>
      </c>
      <c r="AA2" s="409"/>
      <c r="AE2" s="46"/>
    </row>
    <row r="3" spans="1:31"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66" t="s">
        <v>121</v>
      </c>
      <c r="W3" s="363" t="s">
        <v>62</v>
      </c>
      <c r="X3" s="364" t="s">
        <v>63</v>
      </c>
      <c r="Y3" s="365" t="s">
        <v>122</v>
      </c>
      <c r="Z3" s="363" t="s">
        <v>62</v>
      </c>
      <c r="AA3" s="364" t="s">
        <v>63</v>
      </c>
      <c r="AC3" s="361"/>
      <c r="AD3" s="361"/>
      <c r="AE3" s="46"/>
    </row>
    <row r="4" spans="1:31" ht="13.5" thickBot="1" x14ac:dyDescent="0.25">
      <c r="A4" s="169" t="s">
        <v>22</v>
      </c>
      <c r="B4" s="269" t="s">
        <v>84</v>
      </c>
      <c r="C4" s="622">
        <v>58500</v>
      </c>
      <c r="D4" s="621">
        <v>64400</v>
      </c>
      <c r="E4" s="620">
        <f>D4-C4</f>
        <v>5900</v>
      </c>
      <c r="F4" s="632">
        <v>70200</v>
      </c>
      <c r="G4" s="620">
        <f>F4-C4</f>
        <v>11700</v>
      </c>
      <c r="H4" s="632">
        <v>76100</v>
      </c>
      <c r="I4" s="620">
        <f>H4-C4</f>
        <v>17600</v>
      </c>
      <c r="J4" s="632">
        <v>81900</v>
      </c>
      <c r="K4" s="620">
        <f>I4</f>
        <v>17600</v>
      </c>
      <c r="L4" s="402">
        <f>J4-H4</f>
        <v>5800</v>
      </c>
      <c r="M4" s="621">
        <v>87800</v>
      </c>
      <c r="N4" s="620">
        <f>I4</f>
        <v>17600</v>
      </c>
      <c r="O4" s="402">
        <f>M4-H4</f>
        <v>11700</v>
      </c>
      <c r="P4" s="621">
        <v>96500</v>
      </c>
      <c r="Q4" s="620">
        <f>I4</f>
        <v>17600</v>
      </c>
      <c r="R4" s="402">
        <f>P4-H4</f>
        <v>20400</v>
      </c>
      <c r="S4" s="621">
        <v>105300</v>
      </c>
      <c r="T4" s="620">
        <f>I4</f>
        <v>17600</v>
      </c>
      <c r="U4" s="403">
        <f>S4-H4</f>
        <v>29200</v>
      </c>
      <c r="V4" s="621">
        <v>117000</v>
      </c>
      <c r="W4" s="620">
        <f>I4</f>
        <v>17600</v>
      </c>
      <c r="X4" s="402">
        <f>V4-H4</f>
        <v>40900</v>
      </c>
      <c r="Y4" s="621">
        <v>131600</v>
      </c>
      <c r="Z4" s="620">
        <f>I4</f>
        <v>17600</v>
      </c>
      <c r="AA4" s="402">
        <f>Y4-H4</f>
        <v>55500</v>
      </c>
    </row>
    <row r="5" spans="1:31" ht="13.5" thickBot="1" x14ac:dyDescent="0.25">
      <c r="A5" s="170" t="s">
        <v>23</v>
      </c>
      <c r="B5" s="21">
        <v>1</v>
      </c>
      <c r="C5" s="621">
        <v>67800</v>
      </c>
      <c r="D5" s="621">
        <v>74600</v>
      </c>
      <c r="E5" s="620">
        <f t="shared" ref="E5:E25" si="0">D5-C5</f>
        <v>6800</v>
      </c>
      <c r="F5" s="632">
        <v>81400</v>
      </c>
      <c r="G5" s="620">
        <f t="shared" ref="G5:G25" si="1">F5-C5</f>
        <v>13600</v>
      </c>
      <c r="H5" s="632">
        <v>88100</v>
      </c>
      <c r="I5" s="620">
        <f t="shared" ref="I5:I25" si="2">H5-C5</f>
        <v>20300</v>
      </c>
      <c r="J5" s="632">
        <v>94900</v>
      </c>
      <c r="K5" s="620">
        <f t="shared" ref="K5:K25" si="3">I5</f>
        <v>20300</v>
      </c>
      <c r="L5" s="402">
        <f t="shared" ref="L5:L25" si="4">J5-H5</f>
        <v>6800</v>
      </c>
      <c r="M5" s="621">
        <v>101700</v>
      </c>
      <c r="N5" s="620">
        <f t="shared" ref="N5:N25" si="5">I5</f>
        <v>20300</v>
      </c>
      <c r="O5" s="402">
        <f t="shared" ref="O5:O25" si="6">M5-H5</f>
        <v>13600</v>
      </c>
      <c r="P5" s="621">
        <v>111900</v>
      </c>
      <c r="Q5" s="620">
        <f t="shared" ref="Q5:Q25" si="7">I5</f>
        <v>20300</v>
      </c>
      <c r="R5" s="402">
        <f t="shared" ref="R5:R25" si="8">P5-H5</f>
        <v>23800</v>
      </c>
      <c r="S5" s="621">
        <v>122000</v>
      </c>
      <c r="T5" s="620">
        <f t="shared" ref="T5:T25" si="9">I5</f>
        <v>20300</v>
      </c>
      <c r="U5" s="403">
        <f t="shared" ref="U5:U25" si="10">S5-H5</f>
        <v>33900</v>
      </c>
      <c r="V5" s="621">
        <v>135600</v>
      </c>
      <c r="W5" s="620">
        <f t="shared" ref="W5:W25" si="11">I5</f>
        <v>20300</v>
      </c>
      <c r="X5" s="402">
        <f t="shared" ref="X5:X25" si="12">V5-H5</f>
        <v>47500</v>
      </c>
      <c r="Y5" s="621">
        <v>152600</v>
      </c>
      <c r="Z5" s="620">
        <f t="shared" ref="Z5:Z25" si="13">I5</f>
        <v>20300</v>
      </c>
      <c r="AA5" s="402">
        <f t="shared" ref="AA5:AA25" si="14">Y5-H5</f>
        <v>64500</v>
      </c>
    </row>
    <row r="6" spans="1:31" ht="13.5" thickBot="1" x14ac:dyDescent="0.25">
      <c r="A6" s="171"/>
      <c r="B6" s="22">
        <v>2</v>
      </c>
      <c r="C6" s="621">
        <v>71900</v>
      </c>
      <c r="D6" s="621">
        <v>79100</v>
      </c>
      <c r="E6" s="620">
        <f t="shared" si="0"/>
        <v>7200</v>
      </c>
      <c r="F6" s="632">
        <v>86300</v>
      </c>
      <c r="G6" s="620">
        <f t="shared" si="1"/>
        <v>14400</v>
      </c>
      <c r="H6" s="632">
        <v>93500</v>
      </c>
      <c r="I6" s="620">
        <f t="shared" si="2"/>
        <v>21600</v>
      </c>
      <c r="J6" s="632">
        <v>100700</v>
      </c>
      <c r="K6" s="620">
        <f t="shared" si="3"/>
        <v>21600</v>
      </c>
      <c r="L6" s="402">
        <f t="shared" si="4"/>
        <v>7200</v>
      </c>
      <c r="M6" s="621">
        <v>107900</v>
      </c>
      <c r="N6" s="620">
        <f t="shared" si="5"/>
        <v>21600</v>
      </c>
      <c r="O6" s="402">
        <f t="shared" si="6"/>
        <v>14400</v>
      </c>
      <c r="P6" s="621">
        <v>118600</v>
      </c>
      <c r="Q6" s="620">
        <f t="shared" si="7"/>
        <v>21600</v>
      </c>
      <c r="R6" s="402">
        <f t="shared" si="8"/>
        <v>25100</v>
      </c>
      <c r="S6" s="621">
        <v>129400</v>
      </c>
      <c r="T6" s="620">
        <f t="shared" si="9"/>
        <v>21600</v>
      </c>
      <c r="U6" s="403">
        <f t="shared" si="10"/>
        <v>35900</v>
      </c>
      <c r="V6" s="621">
        <v>143800</v>
      </c>
      <c r="W6" s="620">
        <f t="shared" si="11"/>
        <v>21600</v>
      </c>
      <c r="X6" s="402">
        <f t="shared" si="12"/>
        <v>50300</v>
      </c>
      <c r="Y6" s="621">
        <v>161800</v>
      </c>
      <c r="Z6" s="620">
        <f t="shared" si="13"/>
        <v>21600</v>
      </c>
      <c r="AA6" s="402">
        <f t="shared" si="14"/>
        <v>68300</v>
      </c>
    </row>
    <row r="7" spans="1:31" ht="13.5" thickBot="1" x14ac:dyDescent="0.25">
      <c r="A7" s="171"/>
      <c r="B7" s="22">
        <v>3</v>
      </c>
      <c r="C7" s="621">
        <v>75800</v>
      </c>
      <c r="D7" s="621">
        <v>83400</v>
      </c>
      <c r="E7" s="620">
        <f t="shared" si="0"/>
        <v>7600</v>
      </c>
      <c r="F7" s="632">
        <v>91000</v>
      </c>
      <c r="G7" s="620">
        <f t="shared" si="1"/>
        <v>15200</v>
      </c>
      <c r="H7" s="632">
        <v>98500</v>
      </c>
      <c r="I7" s="620">
        <f t="shared" si="2"/>
        <v>22700</v>
      </c>
      <c r="J7" s="632">
        <v>106100</v>
      </c>
      <c r="K7" s="620">
        <f t="shared" si="3"/>
        <v>22700</v>
      </c>
      <c r="L7" s="402">
        <f t="shared" si="4"/>
        <v>7600</v>
      </c>
      <c r="M7" s="621">
        <v>113700</v>
      </c>
      <c r="N7" s="620">
        <f t="shared" si="5"/>
        <v>22700</v>
      </c>
      <c r="O7" s="402">
        <f t="shared" si="6"/>
        <v>15200</v>
      </c>
      <c r="P7" s="621">
        <v>125100</v>
      </c>
      <c r="Q7" s="620">
        <f t="shared" si="7"/>
        <v>22700</v>
      </c>
      <c r="R7" s="402">
        <f t="shared" si="8"/>
        <v>26600</v>
      </c>
      <c r="S7" s="621">
        <v>136400</v>
      </c>
      <c r="T7" s="620">
        <f t="shared" si="9"/>
        <v>22700</v>
      </c>
      <c r="U7" s="403">
        <f t="shared" si="10"/>
        <v>37900</v>
      </c>
      <c r="V7" s="621">
        <v>151600</v>
      </c>
      <c r="W7" s="620">
        <f t="shared" si="11"/>
        <v>22700</v>
      </c>
      <c r="X7" s="402">
        <f t="shared" si="12"/>
        <v>53100</v>
      </c>
      <c r="Y7" s="621">
        <v>170600</v>
      </c>
      <c r="Z7" s="620">
        <f t="shared" si="13"/>
        <v>22700</v>
      </c>
      <c r="AA7" s="402">
        <f t="shared" si="14"/>
        <v>72100</v>
      </c>
    </row>
    <row r="8" spans="1:31" ht="13.5" thickBot="1" x14ac:dyDescent="0.25">
      <c r="A8" s="171"/>
      <c r="B8" s="22">
        <v>4</v>
      </c>
      <c r="C8" s="621">
        <v>80200</v>
      </c>
      <c r="D8" s="621">
        <v>88200</v>
      </c>
      <c r="E8" s="620">
        <f t="shared" si="0"/>
        <v>8000</v>
      </c>
      <c r="F8" s="632">
        <v>96200</v>
      </c>
      <c r="G8" s="620">
        <f t="shared" si="1"/>
        <v>16000</v>
      </c>
      <c r="H8" s="632">
        <v>104300</v>
      </c>
      <c r="I8" s="620">
        <f t="shared" si="2"/>
        <v>24100</v>
      </c>
      <c r="J8" s="632">
        <v>112300</v>
      </c>
      <c r="K8" s="620">
        <f t="shared" si="3"/>
        <v>24100</v>
      </c>
      <c r="L8" s="402">
        <f t="shared" si="4"/>
        <v>8000</v>
      </c>
      <c r="M8" s="621">
        <v>120300</v>
      </c>
      <c r="N8" s="620">
        <f t="shared" si="5"/>
        <v>24100</v>
      </c>
      <c r="O8" s="402">
        <f t="shared" si="6"/>
        <v>16000</v>
      </c>
      <c r="P8" s="621">
        <v>132300</v>
      </c>
      <c r="Q8" s="620">
        <f t="shared" si="7"/>
        <v>24100</v>
      </c>
      <c r="R8" s="402">
        <f t="shared" si="8"/>
        <v>28000</v>
      </c>
      <c r="S8" s="621">
        <v>144400</v>
      </c>
      <c r="T8" s="620">
        <f t="shared" si="9"/>
        <v>24100</v>
      </c>
      <c r="U8" s="403">
        <f t="shared" si="10"/>
        <v>40100</v>
      </c>
      <c r="V8" s="621">
        <v>160400</v>
      </c>
      <c r="W8" s="620">
        <f t="shared" si="11"/>
        <v>24100</v>
      </c>
      <c r="X8" s="402">
        <f t="shared" si="12"/>
        <v>56100</v>
      </c>
      <c r="Y8" s="621">
        <v>180500</v>
      </c>
      <c r="Z8" s="620">
        <f t="shared" si="13"/>
        <v>24100</v>
      </c>
      <c r="AA8" s="402">
        <f t="shared" si="14"/>
        <v>76200</v>
      </c>
    </row>
    <row r="9" spans="1:31" ht="13.5" thickBot="1" x14ac:dyDescent="0.25">
      <c r="A9" s="171"/>
      <c r="B9" s="22">
        <v>5</v>
      </c>
      <c r="C9" s="621">
        <v>84100</v>
      </c>
      <c r="D9" s="621">
        <v>92500</v>
      </c>
      <c r="E9" s="620">
        <f t="shared" si="0"/>
        <v>8400</v>
      </c>
      <c r="F9" s="632">
        <v>100900</v>
      </c>
      <c r="G9" s="620">
        <f t="shared" si="1"/>
        <v>16800</v>
      </c>
      <c r="H9" s="632">
        <v>109300</v>
      </c>
      <c r="I9" s="620">
        <f t="shared" si="2"/>
        <v>25200</v>
      </c>
      <c r="J9" s="632">
        <v>117700</v>
      </c>
      <c r="K9" s="620">
        <f t="shared" si="3"/>
        <v>25200</v>
      </c>
      <c r="L9" s="402">
        <f t="shared" si="4"/>
        <v>8400</v>
      </c>
      <c r="M9" s="621">
        <v>126200</v>
      </c>
      <c r="N9" s="620">
        <f t="shared" si="5"/>
        <v>25200</v>
      </c>
      <c r="O9" s="402">
        <f t="shared" si="6"/>
        <v>16900</v>
      </c>
      <c r="P9" s="621">
        <v>138800</v>
      </c>
      <c r="Q9" s="620">
        <f t="shared" si="7"/>
        <v>25200</v>
      </c>
      <c r="R9" s="402">
        <f t="shared" si="8"/>
        <v>29500</v>
      </c>
      <c r="S9" s="621">
        <v>151400</v>
      </c>
      <c r="T9" s="620">
        <f t="shared" si="9"/>
        <v>25200</v>
      </c>
      <c r="U9" s="403">
        <f t="shared" si="10"/>
        <v>42100</v>
      </c>
      <c r="V9" s="621">
        <v>168200</v>
      </c>
      <c r="W9" s="620">
        <f t="shared" si="11"/>
        <v>25200</v>
      </c>
      <c r="X9" s="402">
        <f t="shared" si="12"/>
        <v>58900</v>
      </c>
      <c r="Y9" s="621">
        <v>189200</v>
      </c>
      <c r="Z9" s="620">
        <f t="shared" si="13"/>
        <v>25200</v>
      </c>
      <c r="AA9" s="402">
        <f t="shared" si="14"/>
        <v>79900</v>
      </c>
    </row>
    <row r="10" spans="1:31" ht="13.5" thickBot="1" x14ac:dyDescent="0.25">
      <c r="A10" s="172"/>
      <c r="B10" s="23">
        <v>6</v>
      </c>
      <c r="C10" s="621">
        <v>88200</v>
      </c>
      <c r="D10" s="621">
        <v>97000</v>
      </c>
      <c r="E10" s="620">
        <f t="shared" si="0"/>
        <v>8800</v>
      </c>
      <c r="F10" s="632">
        <v>105800</v>
      </c>
      <c r="G10" s="620">
        <f t="shared" si="1"/>
        <v>17600</v>
      </c>
      <c r="H10" s="632">
        <v>114700</v>
      </c>
      <c r="I10" s="620">
        <f t="shared" si="2"/>
        <v>26500</v>
      </c>
      <c r="J10" s="632">
        <v>123500</v>
      </c>
      <c r="K10" s="620">
        <f t="shared" si="3"/>
        <v>26500</v>
      </c>
      <c r="L10" s="402">
        <f t="shared" si="4"/>
        <v>8800</v>
      </c>
      <c r="M10" s="621">
        <v>132300</v>
      </c>
      <c r="N10" s="620">
        <f t="shared" si="5"/>
        <v>26500</v>
      </c>
      <c r="O10" s="402">
        <f t="shared" si="6"/>
        <v>17600</v>
      </c>
      <c r="P10" s="621">
        <v>145500</v>
      </c>
      <c r="Q10" s="620">
        <f t="shared" si="7"/>
        <v>26500</v>
      </c>
      <c r="R10" s="402">
        <f t="shared" si="8"/>
        <v>30800</v>
      </c>
      <c r="S10" s="621">
        <v>158800</v>
      </c>
      <c r="T10" s="620">
        <f t="shared" si="9"/>
        <v>26500</v>
      </c>
      <c r="U10" s="403">
        <f t="shared" si="10"/>
        <v>44100</v>
      </c>
      <c r="V10" s="621">
        <v>176400</v>
      </c>
      <c r="W10" s="620">
        <f t="shared" si="11"/>
        <v>26500</v>
      </c>
      <c r="X10" s="402">
        <f t="shared" si="12"/>
        <v>61700</v>
      </c>
      <c r="Y10" s="621">
        <v>198500</v>
      </c>
      <c r="Z10" s="620">
        <f t="shared" si="13"/>
        <v>26500</v>
      </c>
      <c r="AA10" s="402">
        <f t="shared" si="14"/>
        <v>83800</v>
      </c>
    </row>
    <row r="11" spans="1:31" ht="13.5" thickBot="1" x14ac:dyDescent="0.25">
      <c r="A11" s="170" t="s">
        <v>24</v>
      </c>
      <c r="B11" s="21">
        <v>1</v>
      </c>
      <c r="C11" s="621">
        <v>84200</v>
      </c>
      <c r="D11" s="621">
        <v>92600</v>
      </c>
      <c r="E11" s="620">
        <f t="shared" si="0"/>
        <v>8400</v>
      </c>
      <c r="F11" s="632">
        <v>101000</v>
      </c>
      <c r="G11" s="620">
        <f t="shared" si="1"/>
        <v>16800</v>
      </c>
      <c r="H11" s="632">
        <v>109500</v>
      </c>
      <c r="I11" s="620">
        <f t="shared" si="2"/>
        <v>25300</v>
      </c>
      <c r="J11" s="632">
        <v>117900</v>
      </c>
      <c r="K11" s="620">
        <f t="shared" si="3"/>
        <v>25300</v>
      </c>
      <c r="L11" s="402">
        <f t="shared" si="4"/>
        <v>8400</v>
      </c>
      <c r="M11" s="621">
        <v>126300</v>
      </c>
      <c r="N11" s="620">
        <f t="shared" si="5"/>
        <v>25300</v>
      </c>
      <c r="O11" s="402">
        <f t="shared" si="6"/>
        <v>16800</v>
      </c>
      <c r="P11" s="621">
        <v>138900</v>
      </c>
      <c r="Q11" s="620">
        <f t="shared" si="7"/>
        <v>25300</v>
      </c>
      <c r="R11" s="402">
        <f t="shared" si="8"/>
        <v>29400</v>
      </c>
      <c r="S11" s="621">
        <v>151600</v>
      </c>
      <c r="T11" s="620">
        <f t="shared" si="9"/>
        <v>25300</v>
      </c>
      <c r="U11" s="403">
        <f t="shared" si="10"/>
        <v>42100</v>
      </c>
      <c r="V11" s="621">
        <v>168400</v>
      </c>
      <c r="W11" s="620">
        <f t="shared" si="11"/>
        <v>25300</v>
      </c>
      <c r="X11" s="402">
        <f t="shared" si="12"/>
        <v>58900</v>
      </c>
      <c r="Y11" s="621">
        <v>189500</v>
      </c>
      <c r="Z11" s="620">
        <f t="shared" si="13"/>
        <v>25300</v>
      </c>
      <c r="AA11" s="402">
        <f t="shared" si="14"/>
        <v>80000</v>
      </c>
    </row>
    <row r="12" spans="1:31" ht="13.5" thickBot="1" x14ac:dyDescent="0.25">
      <c r="A12" s="171"/>
      <c r="B12" s="22">
        <v>2</v>
      </c>
      <c r="C12" s="621">
        <v>88300</v>
      </c>
      <c r="D12" s="621">
        <v>97100</v>
      </c>
      <c r="E12" s="620">
        <f t="shared" si="0"/>
        <v>8800</v>
      </c>
      <c r="F12" s="632">
        <v>106000</v>
      </c>
      <c r="G12" s="620">
        <f t="shared" si="1"/>
        <v>17700</v>
      </c>
      <c r="H12" s="632">
        <v>114800</v>
      </c>
      <c r="I12" s="620">
        <f t="shared" si="2"/>
        <v>26500</v>
      </c>
      <c r="J12" s="632">
        <v>123600</v>
      </c>
      <c r="K12" s="620">
        <f t="shared" si="3"/>
        <v>26500</v>
      </c>
      <c r="L12" s="402">
        <f t="shared" si="4"/>
        <v>8800</v>
      </c>
      <c r="M12" s="621">
        <v>132500</v>
      </c>
      <c r="N12" s="620">
        <f t="shared" si="5"/>
        <v>26500</v>
      </c>
      <c r="O12" s="402">
        <f t="shared" si="6"/>
        <v>17700</v>
      </c>
      <c r="P12" s="621">
        <v>145700</v>
      </c>
      <c r="Q12" s="620">
        <f t="shared" si="7"/>
        <v>26500</v>
      </c>
      <c r="R12" s="402">
        <f t="shared" si="8"/>
        <v>30900</v>
      </c>
      <c r="S12" s="621">
        <v>158900</v>
      </c>
      <c r="T12" s="620">
        <f t="shared" si="9"/>
        <v>26500</v>
      </c>
      <c r="U12" s="403">
        <f t="shared" si="10"/>
        <v>44100</v>
      </c>
      <c r="V12" s="621">
        <v>176600</v>
      </c>
      <c r="W12" s="620">
        <f t="shared" si="11"/>
        <v>26500</v>
      </c>
      <c r="X12" s="402">
        <f t="shared" si="12"/>
        <v>61800</v>
      </c>
      <c r="Y12" s="621">
        <v>198700</v>
      </c>
      <c r="Z12" s="620">
        <f t="shared" si="13"/>
        <v>26500</v>
      </c>
      <c r="AA12" s="402">
        <f t="shared" si="14"/>
        <v>83900</v>
      </c>
    </row>
    <row r="13" spans="1:31" ht="13.5" thickBot="1" x14ac:dyDescent="0.25">
      <c r="A13" s="171"/>
      <c r="B13" s="22">
        <v>3</v>
      </c>
      <c r="C13" s="621">
        <v>93200</v>
      </c>
      <c r="D13" s="621">
        <v>102500</v>
      </c>
      <c r="E13" s="620">
        <f t="shared" si="0"/>
        <v>9300</v>
      </c>
      <c r="F13" s="632">
        <v>111800</v>
      </c>
      <c r="G13" s="620">
        <f t="shared" si="1"/>
        <v>18600</v>
      </c>
      <c r="H13" s="632">
        <v>121200</v>
      </c>
      <c r="I13" s="620">
        <f t="shared" si="2"/>
        <v>28000</v>
      </c>
      <c r="J13" s="632">
        <v>130500</v>
      </c>
      <c r="K13" s="620">
        <f t="shared" si="3"/>
        <v>28000</v>
      </c>
      <c r="L13" s="402">
        <f t="shared" si="4"/>
        <v>9300</v>
      </c>
      <c r="M13" s="621">
        <v>139800</v>
      </c>
      <c r="N13" s="620">
        <f t="shared" si="5"/>
        <v>28000</v>
      </c>
      <c r="O13" s="402">
        <f t="shared" si="6"/>
        <v>18600</v>
      </c>
      <c r="P13" s="621">
        <v>153800</v>
      </c>
      <c r="Q13" s="620">
        <f t="shared" si="7"/>
        <v>28000</v>
      </c>
      <c r="R13" s="402">
        <f t="shared" si="8"/>
        <v>32600</v>
      </c>
      <c r="S13" s="621">
        <v>167800</v>
      </c>
      <c r="T13" s="620">
        <f t="shared" si="9"/>
        <v>28000</v>
      </c>
      <c r="U13" s="403">
        <f t="shared" si="10"/>
        <v>46600</v>
      </c>
      <c r="V13" s="621">
        <v>186400</v>
      </c>
      <c r="W13" s="620">
        <f t="shared" si="11"/>
        <v>28000</v>
      </c>
      <c r="X13" s="402">
        <f t="shared" si="12"/>
        <v>65200</v>
      </c>
      <c r="Y13" s="621">
        <v>209700</v>
      </c>
      <c r="Z13" s="620">
        <f t="shared" si="13"/>
        <v>28000</v>
      </c>
      <c r="AA13" s="402">
        <f t="shared" si="14"/>
        <v>88500</v>
      </c>
    </row>
    <row r="14" spans="1:31" ht="13.5" thickBot="1" x14ac:dyDescent="0.25">
      <c r="A14" s="171"/>
      <c r="B14" s="22">
        <v>4</v>
      </c>
      <c r="C14" s="621">
        <v>99000</v>
      </c>
      <c r="D14" s="621">
        <v>108900</v>
      </c>
      <c r="E14" s="620">
        <f t="shared" si="0"/>
        <v>9900</v>
      </c>
      <c r="F14" s="632">
        <v>118800</v>
      </c>
      <c r="G14" s="620">
        <f t="shared" si="1"/>
        <v>19800</v>
      </c>
      <c r="H14" s="632">
        <v>128700</v>
      </c>
      <c r="I14" s="620">
        <f t="shared" si="2"/>
        <v>29700</v>
      </c>
      <c r="J14" s="632">
        <v>138600</v>
      </c>
      <c r="K14" s="620">
        <f t="shared" si="3"/>
        <v>29700</v>
      </c>
      <c r="L14" s="402">
        <f t="shared" si="4"/>
        <v>9900</v>
      </c>
      <c r="M14" s="621">
        <v>148500</v>
      </c>
      <c r="N14" s="620">
        <f t="shared" si="5"/>
        <v>29700</v>
      </c>
      <c r="O14" s="402">
        <f t="shared" si="6"/>
        <v>19800</v>
      </c>
      <c r="P14" s="621">
        <v>163400</v>
      </c>
      <c r="Q14" s="620">
        <f t="shared" si="7"/>
        <v>29700</v>
      </c>
      <c r="R14" s="402">
        <f t="shared" si="8"/>
        <v>34700</v>
      </c>
      <c r="S14" s="621">
        <v>178200</v>
      </c>
      <c r="T14" s="620">
        <f t="shared" si="9"/>
        <v>29700</v>
      </c>
      <c r="U14" s="403">
        <f t="shared" si="10"/>
        <v>49500</v>
      </c>
      <c r="V14" s="621">
        <v>198000</v>
      </c>
      <c r="W14" s="620">
        <f t="shared" si="11"/>
        <v>29700</v>
      </c>
      <c r="X14" s="402">
        <f t="shared" si="12"/>
        <v>69300</v>
      </c>
      <c r="Y14" s="621">
        <v>222800</v>
      </c>
      <c r="Z14" s="620">
        <f t="shared" si="13"/>
        <v>29700</v>
      </c>
      <c r="AA14" s="402">
        <f t="shared" si="14"/>
        <v>94100</v>
      </c>
    </row>
    <row r="15" spans="1:31" ht="13.5" thickBot="1" x14ac:dyDescent="0.25">
      <c r="A15" s="172"/>
      <c r="B15" s="23">
        <v>5</v>
      </c>
      <c r="C15" s="621">
        <v>106700</v>
      </c>
      <c r="D15" s="621">
        <v>117400</v>
      </c>
      <c r="E15" s="620">
        <f t="shared" si="0"/>
        <v>10700</v>
      </c>
      <c r="F15" s="632">
        <v>128000</v>
      </c>
      <c r="G15" s="620">
        <f t="shared" si="1"/>
        <v>21300</v>
      </c>
      <c r="H15" s="632">
        <v>138700</v>
      </c>
      <c r="I15" s="620">
        <f t="shared" si="2"/>
        <v>32000</v>
      </c>
      <c r="J15" s="632">
        <v>149400</v>
      </c>
      <c r="K15" s="620">
        <f t="shared" si="3"/>
        <v>32000</v>
      </c>
      <c r="L15" s="402">
        <f t="shared" si="4"/>
        <v>10700</v>
      </c>
      <c r="M15" s="621">
        <v>160100</v>
      </c>
      <c r="N15" s="620">
        <f t="shared" si="5"/>
        <v>32000</v>
      </c>
      <c r="O15" s="402">
        <f t="shared" si="6"/>
        <v>21400</v>
      </c>
      <c r="P15" s="621">
        <v>176100</v>
      </c>
      <c r="Q15" s="620">
        <f t="shared" si="7"/>
        <v>32000</v>
      </c>
      <c r="R15" s="402">
        <f t="shared" si="8"/>
        <v>37400</v>
      </c>
      <c r="S15" s="621">
        <v>192100</v>
      </c>
      <c r="T15" s="620">
        <f t="shared" si="9"/>
        <v>32000</v>
      </c>
      <c r="U15" s="403">
        <f t="shared" si="10"/>
        <v>53400</v>
      </c>
      <c r="V15" s="621">
        <v>213400</v>
      </c>
      <c r="W15" s="620">
        <f t="shared" si="11"/>
        <v>32000</v>
      </c>
      <c r="X15" s="402">
        <f t="shared" si="12"/>
        <v>74700</v>
      </c>
      <c r="Y15" s="621">
        <v>240100</v>
      </c>
      <c r="Z15" s="620">
        <f t="shared" si="13"/>
        <v>32000</v>
      </c>
      <c r="AA15" s="402">
        <f t="shared" si="14"/>
        <v>101400</v>
      </c>
    </row>
    <row r="16" spans="1:31" ht="13.5" thickBot="1" x14ac:dyDescent="0.25">
      <c r="A16" s="170" t="s">
        <v>25</v>
      </c>
      <c r="B16" s="21">
        <v>1</v>
      </c>
      <c r="C16" s="621">
        <v>99100</v>
      </c>
      <c r="D16" s="621">
        <v>109000</v>
      </c>
      <c r="E16" s="620">
        <f t="shared" si="0"/>
        <v>9900</v>
      </c>
      <c r="F16" s="632">
        <v>118900</v>
      </c>
      <c r="G16" s="620">
        <f t="shared" si="1"/>
        <v>19800</v>
      </c>
      <c r="H16" s="632">
        <v>128800</v>
      </c>
      <c r="I16" s="620">
        <f t="shared" si="2"/>
        <v>29700</v>
      </c>
      <c r="J16" s="632">
        <v>138700</v>
      </c>
      <c r="K16" s="620">
        <f t="shared" si="3"/>
        <v>29700</v>
      </c>
      <c r="L16" s="402">
        <f t="shared" si="4"/>
        <v>9900</v>
      </c>
      <c r="M16" s="621">
        <v>148700</v>
      </c>
      <c r="N16" s="620">
        <f t="shared" si="5"/>
        <v>29700</v>
      </c>
      <c r="O16" s="402">
        <f t="shared" si="6"/>
        <v>19900</v>
      </c>
      <c r="P16" s="621">
        <v>163500</v>
      </c>
      <c r="Q16" s="620">
        <f t="shared" si="7"/>
        <v>29700</v>
      </c>
      <c r="R16" s="402">
        <f t="shared" si="8"/>
        <v>34700</v>
      </c>
      <c r="S16" s="621">
        <v>178400</v>
      </c>
      <c r="T16" s="620">
        <f t="shared" si="9"/>
        <v>29700</v>
      </c>
      <c r="U16" s="403">
        <f t="shared" si="10"/>
        <v>49600</v>
      </c>
      <c r="V16" s="621">
        <v>198200</v>
      </c>
      <c r="W16" s="620">
        <f t="shared" si="11"/>
        <v>29700</v>
      </c>
      <c r="X16" s="402">
        <f t="shared" si="12"/>
        <v>69400</v>
      </c>
      <c r="Y16" s="621">
        <v>223000</v>
      </c>
      <c r="Z16" s="620">
        <f t="shared" si="13"/>
        <v>29700</v>
      </c>
      <c r="AA16" s="402">
        <f t="shared" si="14"/>
        <v>94200</v>
      </c>
    </row>
    <row r="17" spans="1:27" ht="13.5" thickBot="1" x14ac:dyDescent="0.25">
      <c r="A17" s="171"/>
      <c r="B17" s="22">
        <v>2</v>
      </c>
      <c r="C17" s="621">
        <v>106800</v>
      </c>
      <c r="D17" s="621">
        <v>117500</v>
      </c>
      <c r="E17" s="620">
        <f t="shared" si="0"/>
        <v>10700</v>
      </c>
      <c r="F17" s="632">
        <v>128200</v>
      </c>
      <c r="G17" s="620">
        <f t="shared" si="1"/>
        <v>21400</v>
      </c>
      <c r="H17" s="632">
        <v>138800</v>
      </c>
      <c r="I17" s="620">
        <f t="shared" si="2"/>
        <v>32000</v>
      </c>
      <c r="J17" s="632">
        <v>149500</v>
      </c>
      <c r="K17" s="620">
        <f t="shared" si="3"/>
        <v>32000</v>
      </c>
      <c r="L17" s="402">
        <f t="shared" si="4"/>
        <v>10700</v>
      </c>
      <c r="M17" s="621">
        <v>160200</v>
      </c>
      <c r="N17" s="620">
        <f t="shared" si="5"/>
        <v>32000</v>
      </c>
      <c r="O17" s="402">
        <f t="shared" si="6"/>
        <v>21400</v>
      </c>
      <c r="P17" s="621">
        <v>176200</v>
      </c>
      <c r="Q17" s="620">
        <f t="shared" si="7"/>
        <v>32000</v>
      </c>
      <c r="R17" s="402">
        <f t="shared" si="8"/>
        <v>37400</v>
      </c>
      <c r="S17" s="621">
        <v>192200</v>
      </c>
      <c r="T17" s="620">
        <f t="shared" si="9"/>
        <v>32000</v>
      </c>
      <c r="U17" s="403">
        <f t="shared" si="10"/>
        <v>53400</v>
      </c>
      <c r="V17" s="621">
        <v>213600</v>
      </c>
      <c r="W17" s="620">
        <f t="shared" si="11"/>
        <v>32000</v>
      </c>
      <c r="X17" s="402">
        <f t="shared" si="12"/>
        <v>74800</v>
      </c>
      <c r="Y17" s="621">
        <v>240300</v>
      </c>
      <c r="Z17" s="620">
        <f t="shared" si="13"/>
        <v>32000</v>
      </c>
      <c r="AA17" s="402">
        <f t="shared" si="14"/>
        <v>101500</v>
      </c>
    </row>
    <row r="18" spans="1:27" ht="13.5" thickBot="1" x14ac:dyDescent="0.25">
      <c r="A18" s="171"/>
      <c r="B18" s="22">
        <v>3</v>
      </c>
      <c r="C18" s="621">
        <v>114500</v>
      </c>
      <c r="D18" s="621">
        <v>126000</v>
      </c>
      <c r="E18" s="620">
        <f t="shared" si="0"/>
        <v>11500</v>
      </c>
      <c r="F18" s="632">
        <v>137400</v>
      </c>
      <c r="G18" s="620">
        <f t="shared" si="1"/>
        <v>22900</v>
      </c>
      <c r="H18" s="632">
        <v>148900</v>
      </c>
      <c r="I18" s="620">
        <f t="shared" si="2"/>
        <v>34400</v>
      </c>
      <c r="J18" s="632">
        <v>160300</v>
      </c>
      <c r="K18" s="620">
        <f t="shared" si="3"/>
        <v>34400</v>
      </c>
      <c r="L18" s="402">
        <f t="shared" si="4"/>
        <v>11400</v>
      </c>
      <c r="M18" s="621">
        <v>171800</v>
      </c>
      <c r="N18" s="620">
        <f t="shared" si="5"/>
        <v>34400</v>
      </c>
      <c r="O18" s="402">
        <f t="shared" si="6"/>
        <v>22900</v>
      </c>
      <c r="P18" s="621">
        <v>188900</v>
      </c>
      <c r="Q18" s="620">
        <f t="shared" si="7"/>
        <v>34400</v>
      </c>
      <c r="R18" s="402">
        <f t="shared" si="8"/>
        <v>40000</v>
      </c>
      <c r="S18" s="621">
        <v>206100</v>
      </c>
      <c r="T18" s="620">
        <f t="shared" si="9"/>
        <v>34400</v>
      </c>
      <c r="U18" s="403">
        <f t="shared" si="10"/>
        <v>57200</v>
      </c>
      <c r="V18" s="621">
        <v>229000</v>
      </c>
      <c r="W18" s="620">
        <f t="shared" si="11"/>
        <v>34400</v>
      </c>
      <c r="X18" s="402">
        <f t="shared" si="12"/>
        <v>80100</v>
      </c>
      <c r="Y18" s="621">
        <v>257600</v>
      </c>
      <c r="Z18" s="620">
        <f t="shared" si="13"/>
        <v>34400</v>
      </c>
      <c r="AA18" s="402">
        <f t="shared" si="14"/>
        <v>108700</v>
      </c>
    </row>
    <row r="19" spans="1:27" ht="13.5" thickBot="1" x14ac:dyDescent="0.25">
      <c r="A19" s="171"/>
      <c r="B19" s="22">
        <v>4</v>
      </c>
      <c r="C19" s="621">
        <v>122800</v>
      </c>
      <c r="D19" s="621">
        <v>135100</v>
      </c>
      <c r="E19" s="620">
        <f t="shared" si="0"/>
        <v>12300</v>
      </c>
      <c r="F19" s="632">
        <v>147400</v>
      </c>
      <c r="G19" s="620">
        <f t="shared" si="1"/>
        <v>24600</v>
      </c>
      <c r="H19" s="632">
        <v>159600</v>
      </c>
      <c r="I19" s="620">
        <f t="shared" si="2"/>
        <v>36800</v>
      </c>
      <c r="J19" s="632">
        <v>171900</v>
      </c>
      <c r="K19" s="620">
        <f t="shared" si="3"/>
        <v>36800</v>
      </c>
      <c r="L19" s="402">
        <f t="shared" si="4"/>
        <v>12300</v>
      </c>
      <c r="M19" s="621">
        <v>184200</v>
      </c>
      <c r="N19" s="620">
        <f t="shared" si="5"/>
        <v>36800</v>
      </c>
      <c r="O19" s="402">
        <f t="shared" si="6"/>
        <v>24600</v>
      </c>
      <c r="P19" s="621">
        <v>202600</v>
      </c>
      <c r="Q19" s="620">
        <f t="shared" si="7"/>
        <v>36800</v>
      </c>
      <c r="R19" s="402">
        <f t="shared" si="8"/>
        <v>43000</v>
      </c>
      <c r="S19" s="621">
        <v>221000</v>
      </c>
      <c r="T19" s="620">
        <f t="shared" si="9"/>
        <v>36800</v>
      </c>
      <c r="U19" s="403">
        <f t="shared" si="10"/>
        <v>61400</v>
      </c>
      <c r="V19" s="621">
        <v>245600</v>
      </c>
      <c r="W19" s="620">
        <f t="shared" si="11"/>
        <v>36800</v>
      </c>
      <c r="X19" s="402">
        <f t="shared" si="12"/>
        <v>86000</v>
      </c>
      <c r="Y19" s="621">
        <v>276300</v>
      </c>
      <c r="Z19" s="620">
        <f t="shared" si="13"/>
        <v>36800</v>
      </c>
      <c r="AA19" s="402">
        <f t="shared" si="14"/>
        <v>116700</v>
      </c>
    </row>
    <row r="20" spans="1:27" ht="13.5" thickBot="1" x14ac:dyDescent="0.25">
      <c r="A20" s="171"/>
      <c r="B20" s="22">
        <v>5</v>
      </c>
      <c r="C20" s="621">
        <v>131600</v>
      </c>
      <c r="D20" s="621">
        <v>144800</v>
      </c>
      <c r="E20" s="620">
        <f t="shared" si="0"/>
        <v>13200</v>
      </c>
      <c r="F20" s="632">
        <v>157900</v>
      </c>
      <c r="G20" s="620">
        <f t="shared" si="1"/>
        <v>26300</v>
      </c>
      <c r="H20" s="632">
        <v>171100</v>
      </c>
      <c r="I20" s="620">
        <f t="shared" si="2"/>
        <v>39500</v>
      </c>
      <c r="J20" s="632">
        <v>184200</v>
      </c>
      <c r="K20" s="620">
        <f t="shared" si="3"/>
        <v>39500</v>
      </c>
      <c r="L20" s="402">
        <f t="shared" si="4"/>
        <v>13100</v>
      </c>
      <c r="M20" s="621">
        <v>197400</v>
      </c>
      <c r="N20" s="620">
        <f t="shared" si="5"/>
        <v>39500</v>
      </c>
      <c r="O20" s="402">
        <f t="shared" si="6"/>
        <v>26300</v>
      </c>
      <c r="P20" s="621">
        <v>217100</v>
      </c>
      <c r="Q20" s="620">
        <f t="shared" si="7"/>
        <v>39500</v>
      </c>
      <c r="R20" s="402">
        <f t="shared" si="8"/>
        <v>46000</v>
      </c>
      <c r="S20" s="621">
        <v>236900</v>
      </c>
      <c r="T20" s="620">
        <f t="shared" si="9"/>
        <v>39500</v>
      </c>
      <c r="U20" s="403">
        <f t="shared" si="10"/>
        <v>65800</v>
      </c>
      <c r="V20" s="621">
        <v>263200</v>
      </c>
      <c r="W20" s="620">
        <f t="shared" si="11"/>
        <v>39500</v>
      </c>
      <c r="X20" s="402">
        <f t="shared" si="12"/>
        <v>92100</v>
      </c>
      <c r="Y20" s="621">
        <v>296100</v>
      </c>
      <c r="Z20" s="620">
        <f t="shared" si="13"/>
        <v>39500</v>
      </c>
      <c r="AA20" s="402">
        <f t="shared" si="14"/>
        <v>125000</v>
      </c>
    </row>
    <row r="21" spans="1:27" ht="13.5" thickBot="1" x14ac:dyDescent="0.25">
      <c r="A21" s="171"/>
      <c r="B21" s="22">
        <v>6</v>
      </c>
      <c r="C21" s="621">
        <v>142500</v>
      </c>
      <c r="D21" s="621">
        <v>156800</v>
      </c>
      <c r="E21" s="620">
        <f t="shared" si="0"/>
        <v>14300</v>
      </c>
      <c r="F21" s="632">
        <v>171000</v>
      </c>
      <c r="G21" s="620">
        <f t="shared" si="1"/>
        <v>28500</v>
      </c>
      <c r="H21" s="632">
        <v>185300</v>
      </c>
      <c r="I21" s="620">
        <f t="shared" si="2"/>
        <v>42800</v>
      </c>
      <c r="J21" s="632">
        <v>199500</v>
      </c>
      <c r="K21" s="620">
        <f t="shared" si="3"/>
        <v>42800</v>
      </c>
      <c r="L21" s="402">
        <f t="shared" si="4"/>
        <v>14200</v>
      </c>
      <c r="M21" s="621">
        <v>213800</v>
      </c>
      <c r="N21" s="620">
        <f t="shared" si="5"/>
        <v>42800</v>
      </c>
      <c r="O21" s="402">
        <f t="shared" si="6"/>
        <v>28500</v>
      </c>
      <c r="P21" s="621">
        <v>235100</v>
      </c>
      <c r="Q21" s="620">
        <f t="shared" si="7"/>
        <v>42800</v>
      </c>
      <c r="R21" s="402">
        <f t="shared" si="8"/>
        <v>49800</v>
      </c>
      <c r="S21" s="621">
        <v>256500</v>
      </c>
      <c r="T21" s="620">
        <f t="shared" si="9"/>
        <v>42800</v>
      </c>
      <c r="U21" s="403">
        <f t="shared" si="10"/>
        <v>71200</v>
      </c>
      <c r="V21" s="621">
        <v>285000</v>
      </c>
      <c r="W21" s="620">
        <f t="shared" si="11"/>
        <v>42800</v>
      </c>
      <c r="X21" s="402">
        <f t="shared" si="12"/>
        <v>99700</v>
      </c>
      <c r="Y21" s="621">
        <v>320600</v>
      </c>
      <c r="Z21" s="620">
        <f t="shared" si="13"/>
        <v>42800</v>
      </c>
      <c r="AA21" s="402">
        <f t="shared" si="14"/>
        <v>135300</v>
      </c>
    </row>
    <row r="22" spans="1:27" ht="13.5" thickBot="1" x14ac:dyDescent="0.25">
      <c r="A22" s="171"/>
      <c r="B22" s="22">
        <v>7</v>
      </c>
      <c r="C22" s="621">
        <v>154200</v>
      </c>
      <c r="D22" s="621">
        <v>169600</v>
      </c>
      <c r="E22" s="620">
        <f t="shared" si="0"/>
        <v>15400</v>
      </c>
      <c r="F22" s="632">
        <v>185000</v>
      </c>
      <c r="G22" s="620">
        <f t="shared" si="1"/>
        <v>30800</v>
      </c>
      <c r="H22" s="632">
        <v>200500</v>
      </c>
      <c r="I22" s="620">
        <f t="shared" si="2"/>
        <v>46300</v>
      </c>
      <c r="J22" s="632">
        <v>215900</v>
      </c>
      <c r="K22" s="620">
        <f t="shared" si="3"/>
        <v>46300</v>
      </c>
      <c r="L22" s="402">
        <f t="shared" si="4"/>
        <v>15400</v>
      </c>
      <c r="M22" s="621">
        <v>231300</v>
      </c>
      <c r="N22" s="620">
        <f t="shared" si="5"/>
        <v>46300</v>
      </c>
      <c r="O22" s="402">
        <f t="shared" si="6"/>
        <v>30800</v>
      </c>
      <c r="P22" s="621">
        <v>254400</v>
      </c>
      <c r="Q22" s="620">
        <f t="shared" si="7"/>
        <v>46300</v>
      </c>
      <c r="R22" s="402">
        <f t="shared" si="8"/>
        <v>53900</v>
      </c>
      <c r="S22" s="621">
        <v>277600</v>
      </c>
      <c r="T22" s="620">
        <f t="shared" si="9"/>
        <v>46300</v>
      </c>
      <c r="U22" s="403">
        <f t="shared" si="10"/>
        <v>77100</v>
      </c>
      <c r="V22" s="621">
        <v>308400</v>
      </c>
      <c r="W22" s="620">
        <f t="shared" si="11"/>
        <v>46300</v>
      </c>
      <c r="X22" s="402">
        <f t="shared" si="12"/>
        <v>107900</v>
      </c>
      <c r="Y22" s="621">
        <v>347000</v>
      </c>
      <c r="Z22" s="620">
        <f t="shared" si="13"/>
        <v>46300</v>
      </c>
      <c r="AA22" s="402">
        <f t="shared" si="14"/>
        <v>146500</v>
      </c>
    </row>
    <row r="23" spans="1:27" ht="13.5" thickBot="1" x14ac:dyDescent="0.25">
      <c r="A23" s="342"/>
      <c r="B23" s="344">
        <v>8</v>
      </c>
      <c r="C23" s="621">
        <v>167000</v>
      </c>
      <c r="D23" s="621">
        <v>183700</v>
      </c>
      <c r="E23" s="620">
        <f t="shared" si="0"/>
        <v>16700</v>
      </c>
      <c r="F23" s="632">
        <v>200400</v>
      </c>
      <c r="G23" s="620">
        <f t="shared" si="1"/>
        <v>33400</v>
      </c>
      <c r="H23" s="632">
        <v>217100</v>
      </c>
      <c r="I23" s="620">
        <f t="shared" si="2"/>
        <v>50100</v>
      </c>
      <c r="J23" s="632">
        <v>233800</v>
      </c>
      <c r="K23" s="620">
        <f t="shared" si="3"/>
        <v>50100</v>
      </c>
      <c r="L23" s="402">
        <f t="shared" si="4"/>
        <v>16700</v>
      </c>
      <c r="M23" s="621">
        <v>250500</v>
      </c>
      <c r="N23" s="620">
        <f t="shared" si="5"/>
        <v>50100</v>
      </c>
      <c r="O23" s="402">
        <f t="shared" si="6"/>
        <v>33400</v>
      </c>
      <c r="P23" s="621">
        <v>275600</v>
      </c>
      <c r="Q23" s="620">
        <f t="shared" si="7"/>
        <v>50100</v>
      </c>
      <c r="R23" s="402">
        <f t="shared" si="8"/>
        <v>58500</v>
      </c>
      <c r="S23" s="621">
        <v>300600</v>
      </c>
      <c r="T23" s="620">
        <f t="shared" si="9"/>
        <v>50100</v>
      </c>
      <c r="U23" s="403">
        <f t="shared" si="10"/>
        <v>83500</v>
      </c>
      <c r="V23" s="621">
        <v>334000</v>
      </c>
      <c r="W23" s="620">
        <f t="shared" si="11"/>
        <v>50100</v>
      </c>
      <c r="X23" s="402">
        <f t="shared" si="12"/>
        <v>116900</v>
      </c>
      <c r="Y23" s="621">
        <v>375800</v>
      </c>
      <c r="Z23" s="620">
        <f t="shared" si="13"/>
        <v>50100</v>
      </c>
      <c r="AA23" s="402">
        <f t="shared" si="14"/>
        <v>158700</v>
      </c>
    </row>
    <row r="24" spans="1:27" ht="13.5" thickBot="1" x14ac:dyDescent="0.25">
      <c r="A24" s="347"/>
      <c r="B24" s="381">
        <v>9</v>
      </c>
      <c r="C24" s="621">
        <v>180900</v>
      </c>
      <c r="D24" s="621">
        <v>199000</v>
      </c>
      <c r="E24" s="620">
        <f t="shared" si="0"/>
        <v>18100</v>
      </c>
      <c r="F24" s="632">
        <v>217100</v>
      </c>
      <c r="G24" s="620">
        <f t="shared" si="1"/>
        <v>36200</v>
      </c>
      <c r="H24" s="632">
        <v>235200</v>
      </c>
      <c r="I24" s="620">
        <f t="shared" si="2"/>
        <v>54300</v>
      </c>
      <c r="J24" s="632">
        <v>253300</v>
      </c>
      <c r="K24" s="620">
        <f t="shared" si="3"/>
        <v>54300</v>
      </c>
      <c r="L24" s="402">
        <f>J24-H24</f>
        <v>18100</v>
      </c>
      <c r="M24" s="621">
        <v>271400</v>
      </c>
      <c r="N24" s="620">
        <f t="shared" si="5"/>
        <v>54300</v>
      </c>
      <c r="O24" s="402">
        <f t="shared" si="6"/>
        <v>36200</v>
      </c>
      <c r="P24" s="621">
        <v>298500</v>
      </c>
      <c r="Q24" s="620">
        <f t="shared" si="7"/>
        <v>54300</v>
      </c>
      <c r="R24" s="402">
        <f t="shared" si="8"/>
        <v>63300</v>
      </c>
      <c r="S24" s="621">
        <v>325600</v>
      </c>
      <c r="T24" s="620">
        <f t="shared" si="9"/>
        <v>54300</v>
      </c>
      <c r="U24" s="403">
        <f t="shared" si="10"/>
        <v>90400</v>
      </c>
      <c r="V24" s="621">
        <v>361800</v>
      </c>
      <c r="W24" s="620">
        <f t="shared" si="11"/>
        <v>54300</v>
      </c>
      <c r="X24" s="402">
        <f t="shared" si="12"/>
        <v>126600</v>
      </c>
      <c r="Y24" s="621">
        <v>407000</v>
      </c>
      <c r="Z24" s="620">
        <f t="shared" si="13"/>
        <v>54300</v>
      </c>
      <c r="AA24" s="402">
        <f t="shared" si="14"/>
        <v>171800</v>
      </c>
    </row>
    <row r="25" spans="1:27" s="312" customFormat="1" ht="13.5" thickBot="1" x14ac:dyDescent="0.25">
      <c r="A25" s="466" t="s">
        <v>177</v>
      </c>
      <c r="B25" s="467" t="s">
        <v>178</v>
      </c>
      <c r="C25" s="465">
        <v>189900</v>
      </c>
      <c r="D25" s="465">
        <v>208900</v>
      </c>
      <c r="E25" s="465">
        <f t="shared" si="0"/>
        <v>19000</v>
      </c>
      <c r="F25" s="465">
        <v>227900</v>
      </c>
      <c r="G25" s="465">
        <f t="shared" si="1"/>
        <v>38000</v>
      </c>
      <c r="H25" s="465">
        <v>246900</v>
      </c>
      <c r="I25" s="465">
        <f t="shared" si="2"/>
        <v>57000</v>
      </c>
      <c r="J25" s="465">
        <v>265900</v>
      </c>
      <c r="K25" s="465">
        <f t="shared" si="3"/>
        <v>57000</v>
      </c>
      <c r="L25" s="465">
        <f t="shared" si="4"/>
        <v>19000</v>
      </c>
      <c r="M25" s="465">
        <v>284900</v>
      </c>
      <c r="N25" s="465">
        <f t="shared" si="5"/>
        <v>57000</v>
      </c>
      <c r="O25" s="465">
        <f t="shared" si="6"/>
        <v>38000</v>
      </c>
      <c r="P25" s="465">
        <v>313400</v>
      </c>
      <c r="Q25" s="465">
        <f t="shared" si="7"/>
        <v>57000</v>
      </c>
      <c r="R25" s="465">
        <f t="shared" si="8"/>
        <v>66500</v>
      </c>
      <c r="S25" s="465">
        <v>341900</v>
      </c>
      <c r="T25" s="465">
        <f t="shared" si="9"/>
        <v>57000</v>
      </c>
      <c r="U25" s="403">
        <f t="shared" si="10"/>
        <v>95000</v>
      </c>
      <c r="V25" s="465">
        <v>379900</v>
      </c>
      <c r="W25" s="465">
        <f t="shared" si="11"/>
        <v>57000</v>
      </c>
      <c r="X25" s="402">
        <f t="shared" si="12"/>
        <v>133000</v>
      </c>
      <c r="Y25" s="465">
        <v>427300</v>
      </c>
      <c r="Z25" s="465">
        <f t="shared" si="13"/>
        <v>57000</v>
      </c>
      <c r="AA25" s="402">
        <f t="shared" si="14"/>
        <v>180400</v>
      </c>
    </row>
    <row r="26" spans="1:27" ht="13.5" thickBot="1" x14ac:dyDescent="0.25"/>
    <row r="27" spans="1:27" ht="13.5" thickBot="1" x14ac:dyDescent="0.25">
      <c r="D27" s="42" t="s">
        <v>26</v>
      </c>
      <c r="E27" s="43"/>
      <c r="F27" s="43"/>
      <c r="G27" s="43"/>
      <c r="H27" s="43"/>
      <c r="I27" s="43"/>
      <c r="J27" s="43"/>
      <c r="K27" s="368"/>
      <c r="L27" s="44"/>
      <c r="M27" s="43" t="s">
        <v>27</v>
      </c>
      <c r="N27" s="43"/>
      <c r="O27" s="43"/>
      <c r="P27" s="367"/>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1">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58500</v>
      </c>
      <c r="D30" s="181">
        <f>E4</f>
        <v>5900</v>
      </c>
      <c r="E30" s="181">
        <f>G4</f>
        <v>11700</v>
      </c>
      <c r="F30" s="181">
        <f>I4</f>
        <v>17600</v>
      </c>
      <c r="G30" s="181">
        <f>K4</f>
        <v>17600</v>
      </c>
      <c r="H30" s="181">
        <f>N4</f>
        <v>17600</v>
      </c>
      <c r="I30" s="181">
        <f>Q4</f>
        <v>17600</v>
      </c>
      <c r="J30" s="343">
        <f>T4</f>
        <v>17600</v>
      </c>
      <c r="K30" s="181">
        <f>W4</f>
        <v>17600</v>
      </c>
      <c r="L30" s="179">
        <f>Z4</f>
        <v>17600</v>
      </c>
      <c r="M30" s="369">
        <f>L4</f>
        <v>5800</v>
      </c>
      <c r="N30" s="369">
        <f>O4</f>
        <v>11700</v>
      </c>
      <c r="O30" s="370">
        <f>R4</f>
        <v>20400</v>
      </c>
      <c r="P30" s="268">
        <f>U4</f>
        <v>29200</v>
      </c>
      <c r="Q30" s="370">
        <f>X4</f>
        <v>40900</v>
      </c>
      <c r="R30" s="187">
        <f>AA4</f>
        <v>55500</v>
      </c>
      <c r="S30" s="372"/>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67800</v>
      </c>
      <c r="D34" s="183">
        <f t="shared" ref="D34:D39" si="16">E5</f>
        <v>6800</v>
      </c>
      <c r="E34" s="183">
        <f t="shared" ref="E34:E39" si="17">G5</f>
        <v>13600</v>
      </c>
      <c r="F34" s="183">
        <f t="shared" ref="F34:F39" si="18">I5</f>
        <v>20300</v>
      </c>
      <c r="G34" s="183">
        <f t="shared" ref="G34:G39" si="19">K5</f>
        <v>20300</v>
      </c>
      <c r="H34" s="183">
        <f t="shared" ref="H34:H39" si="20">N5</f>
        <v>20300</v>
      </c>
      <c r="I34" s="183">
        <f t="shared" ref="I34:I39" si="21">Q5</f>
        <v>20300</v>
      </c>
      <c r="J34" s="373">
        <f t="shared" ref="J34:J39" si="22">T5</f>
        <v>20300</v>
      </c>
      <c r="K34" s="183">
        <f t="shared" ref="K34:K39" si="23">W5</f>
        <v>20300</v>
      </c>
      <c r="L34" s="198">
        <f t="shared" ref="L34:L39" si="24">Z5</f>
        <v>20300</v>
      </c>
      <c r="M34" s="376">
        <f t="shared" ref="M34:M39" si="25">L5</f>
        <v>6800</v>
      </c>
      <c r="N34" s="193">
        <f t="shared" ref="N34:N39" si="26">O5</f>
        <v>13600</v>
      </c>
      <c r="O34" s="193">
        <f t="shared" ref="O34:O39" si="27">R5</f>
        <v>23800</v>
      </c>
      <c r="P34" s="193">
        <f t="shared" ref="P34:P39" si="28">U5</f>
        <v>33900</v>
      </c>
      <c r="Q34" s="193">
        <f t="shared" ref="Q34:Q39" si="29">X5</f>
        <v>47500</v>
      </c>
      <c r="R34" s="189">
        <f t="shared" ref="R34:R39" si="30">AA5</f>
        <v>64500</v>
      </c>
      <c r="S34" s="379"/>
    </row>
    <row r="35" spans="1:19" x14ac:dyDescent="0.2">
      <c r="A35" s="16"/>
      <c r="B35" s="22">
        <v>2</v>
      </c>
      <c r="C35" s="176">
        <f t="shared" si="15"/>
        <v>71900</v>
      </c>
      <c r="D35" s="184">
        <f t="shared" si="16"/>
        <v>7200</v>
      </c>
      <c r="E35" s="184">
        <f t="shared" si="17"/>
        <v>14400</v>
      </c>
      <c r="F35" s="184">
        <f t="shared" si="18"/>
        <v>21600</v>
      </c>
      <c r="G35" s="184">
        <f t="shared" si="19"/>
        <v>21600</v>
      </c>
      <c r="H35" s="184">
        <f t="shared" si="20"/>
        <v>21600</v>
      </c>
      <c r="I35" s="184">
        <f t="shared" si="21"/>
        <v>21600</v>
      </c>
      <c r="J35" s="374">
        <f t="shared" si="22"/>
        <v>21600</v>
      </c>
      <c r="K35" s="184">
        <f t="shared" si="23"/>
        <v>21600</v>
      </c>
      <c r="L35" s="200">
        <f t="shared" si="24"/>
        <v>21600</v>
      </c>
      <c r="M35" s="377">
        <f t="shared" si="25"/>
        <v>7200</v>
      </c>
      <c r="N35" s="194">
        <f t="shared" si="26"/>
        <v>14400</v>
      </c>
      <c r="O35" s="194">
        <f t="shared" si="27"/>
        <v>25100</v>
      </c>
      <c r="P35" s="194">
        <f t="shared" si="28"/>
        <v>35900</v>
      </c>
      <c r="Q35" s="194">
        <f t="shared" si="29"/>
        <v>50300</v>
      </c>
      <c r="R35" s="190">
        <f t="shared" si="30"/>
        <v>68300</v>
      </c>
      <c r="S35" s="380"/>
    </row>
    <row r="36" spans="1:19" x14ac:dyDescent="0.2">
      <c r="A36" s="16"/>
      <c r="B36" s="22">
        <v>3</v>
      </c>
      <c r="C36" s="176">
        <f t="shared" si="15"/>
        <v>75800</v>
      </c>
      <c r="D36" s="184">
        <f t="shared" si="16"/>
        <v>7600</v>
      </c>
      <c r="E36" s="184">
        <f t="shared" si="17"/>
        <v>15200</v>
      </c>
      <c r="F36" s="184">
        <f t="shared" si="18"/>
        <v>22700</v>
      </c>
      <c r="G36" s="184">
        <f t="shared" si="19"/>
        <v>22700</v>
      </c>
      <c r="H36" s="184">
        <f t="shared" si="20"/>
        <v>22700</v>
      </c>
      <c r="I36" s="184">
        <f t="shared" si="21"/>
        <v>22700</v>
      </c>
      <c r="J36" s="374">
        <f t="shared" si="22"/>
        <v>22700</v>
      </c>
      <c r="K36" s="184">
        <f t="shared" si="23"/>
        <v>22700</v>
      </c>
      <c r="L36" s="200">
        <f t="shared" si="24"/>
        <v>22700</v>
      </c>
      <c r="M36" s="377">
        <f t="shared" si="25"/>
        <v>7600</v>
      </c>
      <c r="N36" s="194">
        <f t="shared" si="26"/>
        <v>15200</v>
      </c>
      <c r="O36" s="194">
        <f t="shared" si="27"/>
        <v>26600</v>
      </c>
      <c r="P36" s="194">
        <f t="shared" si="28"/>
        <v>37900</v>
      </c>
      <c r="Q36" s="194">
        <f t="shared" si="29"/>
        <v>53100</v>
      </c>
      <c r="R36" s="190">
        <f t="shared" si="30"/>
        <v>72100</v>
      </c>
      <c r="S36" s="380"/>
    </row>
    <row r="37" spans="1:19" x14ac:dyDescent="0.2">
      <c r="A37" s="16"/>
      <c r="B37" s="22">
        <v>4</v>
      </c>
      <c r="C37" s="176">
        <f t="shared" si="15"/>
        <v>80200</v>
      </c>
      <c r="D37" s="184">
        <f t="shared" si="16"/>
        <v>8000</v>
      </c>
      <c r="E37" s="184">
        <f t="shared" si="17"/>
        <v>16000</v>
      </c>
      <c r="F37" s="184">
        <f t="shared" si="18"/>
        <v>24100</v>
      </c>
      <c r="G37" s="184">
        <f t="shared" si="19"/>
        <v>24100</v>
      </c>
      <c r="H37" s="184">
        <f t="shared" si="20"/>
        <v>24100</v>
      </c>
      <c r="I37" s="184">
        <f t="shared" si="21"/>
        <v>24100</v>
      </c>
      <c r="J37" s="374">
        <f t="shared" si="22"/>
        <v>24100</v>
      </c>
      <c r="K37" s="184">
        <f t="shared" si="23"/>
        <v>24100</v>
      </c>
      <c r="L37" s="200">
        <f t="shared" si="24"/>
        <v>24100</v>
      </c>
      <c r="M37" s="377">
        <f t="shared" si="25"/>
        <v>8000</v>
      </c>
      <c r="N37" s="194">
        <f t="shared" si="26"/>
        <v>16000</v>
      </c>
      <c r="O37" s="194">
        <f t="shared" si="27"/>
        <v>28000</v>
      </c>
      <c r="P37" s="194">
        <f t="shared" si="28"/>
        <v>40100</v>
      </c>
      <c r="Q37" s="194">
        <f t="shared" si="29"/>
        <v>56100</v>
      </c>
      <c r="R37" s="190">
        <f t="shared" si="30"/>
        <v>76200</v>
      </c>
      <c r="S37" s="380"/>
    </row>
    <row r="38" spans="1:19" x14ac:dyDescent="0.2">
      <c r="A38" s="16"/>
      <c r="B38" s="22">
        <v>5</v>
      </c>
      <c r="C38" s="176">
        <f t="shared" si="15"/>
        <v>84100</v>
      </c>
      <c r="D38" s="184">
        <f t="shared" si="16"/>
        <v>8400</v>
      </c>
      <c r="E38" s="184">
        <f t="shared" si="17"/>
        <v>16800</v>
      </c>
      <c r="F38" s="184">
        <f t="shared" si="18"/>
        <v>25200</v>
      </c>
      <c r="G38" s="184">
        <f t="shared" si="19"/>
        <v>25200</v>
      </c>
      <c r="H38" s="184">
        <f t="shared" si="20"/>
        <v>25200</v>
      </c>
      <c r="I38" s="184">
        <f t="shared" si="21"/>
        <v>25200</v>
      </c>
      <c r="J38" s="374">
        <f t="shared" si="22"/>
        <v>25200</v>
      </c>
      <c r="K38" s="184">
        <f t="shared" si="23"/>
        <v>25200</v>
      </c>
      <c r="L38" s="200">
        <f t="shared" si="24"/>
        <v>25200</v>
      </c>
      <c r="M38" s="377">
        <f t="shared" si="25"/>
        <v>8400</v>
      </c>
      <c r="N38" s="194">
        <f t="shared" si="26"/>
        <v>16900</v>
      </c>
      <c r="O38" s="194">
        <f t="shared" si="27"/>
        <v>29500</v>
      </c>
      <c r="P38" s="194">
        <f t="shared" si="28"/>
        <v>42100</v>
      </c>
      <c r="Q38" s="194">
        <f t="shared" si="29"/>
        <v>58900</v>
      </c>
      <c r="R38" s="190">
        <f t="shared" si="30"/>
        <v>79900</v>
      </c>
      <c r="S38" s="380"/>
    </row>
    <row r="39" spans="1:19" ht="13.5" thickBot="1" x14ac:dyDescent="0.25">
      <c r="A39" s="18"/>
      <c r="B39" s="23">
        <v>6</v>
      </c>
      <c r="C39" s="177">
        <f t="shared" si="15"/>
        <v>88200</v>
      </c>
      <c r="D39" s="185">
        <f t="shared" si="16"/>
        <v>8800</v>
      </c>
      <c r="E39" s="185">
        <f t="shared" si="17"/>
        <v>17600</v>
      </c>
      <c r="F39" s="185">
        <f t="shared" si="18"/>
        <v>26500</v>
      </c>
      <c r="G39" s="185">
        <f t="shared" si="19"/>
        <v>26500</v>
      </c>
      <c r="H39" s="185">
        <f t="shared" si="20"/>
        <v>26500</v>
      </c>
      <c r="I39" s="185">
        <f t="shared" si="21"/>
        <v>26500</v>
      </c>
      <c r="J39" s="375">
        <f t="shared" si="22"/>
        <v>26500</v>
      </c>
      <c r="K39" s="185">
        <f t="shared" si="23"/>
        <v>26500</v>
      </c>
      <c r="L39" s="202">
        <f t="shared" si="24"/>
        <v>26500</v>
      </c>
      <c r="M39" s="378">
        <f t="shared" si="25"/>
        <v>8800</v>
      </c>
      <c r="N39" s="195">
        <f t="shared" si="26"/>
        <v>17600</v>
      </c>
      <c r="O39" s="195">
        <f t="shared" si="27"/>
        <v>30800</v>
      </c>
      <c r="P39" s="195">
        <f t="shared" si="28"/>
        <v>44100</v>
      </c>
      <c r="Q39" s="195">
        <f t="shared" si="29"/>
        <v>61700</v>
      </c>
      <c r="R39" s="191">
        <f t="shared" si="30"/>
        <v>83800</v>
      </c>
      <c r="S39" s="381"/>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84200</v>
      </c>
      <c r="D46" s="183">
        <f>E11</f>
        <v>8400</v>
      </c>
      <c r="E46" s="183">
        <f>G11</f>
        <v>16800</v>
      </c>
      <c r="F46" s="183">
        <f>I11</f>
        <v>25300</v>
      </c>
      <c r="G46" s="183">
        <f>K11</f>
        <v>25300</v>
      </c>
      <c r="H46" s="183">
        <f>N11</f>
        <v>25300</v>
      </c>
      <c r="I46" s="199">
        <f>Q11</f>
        <v>25300</v>
      </c>
      <c r="J46" s="183">
        <f>T11</f>
        <v>25300</v>
      </c>
      <c r="K46" s="183">
        <f>W11</f>
        <v>25300</v>
      </c>
      <c r="L46" s="198">
        <f>Z11</f>
        <v>25300</v>
      </c>
      <c r="M46" s="376">
        <f>L11</f>
        <v>8400</v>
      </c>
      <c r="N46" s="193">
        <f>O11</f>
        <v>16800</v>
      </c>
      <c r="O46" s="193">
        <f>R11</f>
        <v>29400</v>
      </c>
      <c r="P46" s="193">
        <f>U11</f>
        <v>42100</v>
      </c>
      <c r="Q46" s="193">
        <f>X11</f>
        <v>58900</v>
      </c>
      <c r="R46" s="189">
        <f>AA11</f>
        <v>80000</v>
      </c>
      <c r="S46" s="379"/>
    </row>
    <row r="47" spans="1:19" x14ac:dyDescent="0.2">
      <c r="A47" s="16"/>
      <c r="B47" s="22">
        <v>2</v>
      </c>
      <c r="C47" s="176">
        <f>C12</f>
        <v>88300</v>
      </c>
      <c r="D47" s="184">
        <f>E12</f>
        <v>8800</v>
      </c>
      <c r="E47" s="184">
        <f>G12</f>
        <v>17700</v>
      </c>
      <c r="F47" s="184">
        <f>I12</f>
        <v>26500</v>
      </c>
      <c r="G47" s="184">
        <f>K12</f>
        <v>26500</v>
      </c>
      <c r="H47" s="184">
        <f>N12</f>
        <v>26500</v>
      </c>
      <c r="I47" s="201">
        <f>Q12</f>
        <v>26500</v>
      </c>
      <c r="J47" s="184">
        <f>T12</f>
        <v>26500</v>
      </c>
      <c r="K47" s="184">
        <f>W12</f>
        <v>26500</v>
      </c>
      <c r="L47" s="200">
        <f>Z12</f>
        <v>26500</v>
      </c>
      <c r="M47" s="377">
        <f>L12</f>
        <v>8800</v>
      </c>
      <c r="N47" s="194">
        <f>O12</f>
        <v>17700</v>
      </c>
      <c r="O47" s="194">
        <f>R12</f>
        <v>30900</v>
      </c>
      <c r="P47" s="194">
        <f>U12</f>
        <v>44100</v>
      </c>
      <c r="Q47" s="194">
        <f>X12</f>
        <v>61800</v>
      </c>
      <c r="R47" s="190">
        <f>AA12</f>
        <v>83900</v>
      </c>
      <c r="S47" s="380"/>
    </row>
    <row r="48" spans="1:19" x14ac:dyDescent="0.2">
      <c r="A48" s="16"/>
      <c r="B48" s="22">
        <v>3</v>
      </c>
      <c r="C48" s="176">
        <f>C13</f>
        <v>93200</v>
      </c>
      <c r="D48" s="184">
        <f>E13</f>
        <v>9300</v>
      </c>
      <c r="E48" s="184">
        <f>G13</f>
        <v>18600</v>
      </c>
      <c r="F48" s="184">
        <f>I13</f>
        <v>28000</v>
      </c>
      <c r="G48" s="184">
        <f>K13</f>
        <v>28000</v>
      </c>
      <c r="H48" s="184">
        <f>N13</f>
        <v>28000</v>
      </c>
      <c r="I48" s="201">
        <f>Q13</f>
        <v>28000</v>
      </c>
      <c r="J48" s="184">
        <f>T13</f>
        <v>28000</v>
      </c>
      <c r="K48" s="184">
        <f>W13</f>
        <v>28000</v>
      </c>
      <c r="L48" s="200">
        <f>Z13</f>
        <v>28000</v>
      </c>
      <c r="M48" s="377">
        <f>L13</f>
        <v>9300</v>
      </c>
      <c r="N48" s="194">
        <f>O13</f>
        <v>18600</v>
      </c>
      <c r="O48" s="194">
        <f>R13</f>
        <v>32600</v>
      </c>
      <c r="P48" s="194">
        <f>U13</f>
        <v>46600</v>
      </c>
      <c r="Q48" s="194">
        <f>X13</f>
        <v>65200</v>
      </c>
      <c r="R48" s="190">
        <f>AA13</f>
        <v>88500</v>
      </c>
      <c r="S48" s="380"/>
    </row>
    <row r="49" spans="1:19" x14ac:dyDescent="0.2">
      <c r="A49" s="16"/>
      <c r="B49" s="22">
        <v>4</v>
      </c>
      <c r="C49" s="176">
        <f>C14</f>
        <v>99000</v>
      </c>
      <c r="D49" s="184">
        <f>E14</f>
        <v>9900</v>
      </c>
      <c r="E49" s="184">
        <f>G14</f>
        <v>19800</v>
      </c>
      <c r="F49" s="184">
        <f>I14</f>
        <v>29700</v>
      </c>
      <c r="G49" s="184">
        <f>K14</f>
        <v>29700</v>
      </c>
      <c r="H49" s="184">
        <f>N14</f>
        <v>29700</v>
      </c>
      <c r="I49" s="201">
        <f>Q14</f>
        <v>29700</v>
      </c>
      <c r="J49" s="184">
        <f>T14</f>
        <v>29700</v>
      </c>
      <c r="K49" s="184">
        <f>W14</f>
        <v>29700</v>
      </c>
      <c r="L49" s="200">
        <f>Z14</f>
        <v>29700</v>
      </c>
      <c r="M49" s="377">
        <f>L14</f>
        <v>9900</v>
      </c>
      <c r="N49" s="194">
        <f>O14</f>
        <v>19800</v>
      </c>
      <c r="O49" s="194">
        <f>R14</f>
        <v>34700</v>
      </c>
      <c r="P49" s="194">
        <f>U14</f>
        <v>49500</v>
      </c>
      <c r="Q49" s="194">
        <f>X14</f>
        <v>69300</v>
      </c>
      <c r="R49" s="190">
        <f>AA14</f>
        <v>94100</v>
      </c>
      <c r="S49" s="380"/>
    </row>
    <row r="50" spans="1:19" ht="13.5" thickBot="1" x14ac:dyDescent="0.25">
      <c r="A50" s="18"/>
      <c r="B50" s="23">
        <v>5</v>
      </c>
      <c r="C50" s="177">
        <f>C15</f>
        <v>106700</v>
      </c>
      <c r="D50" s="185">
        <f>E15</f>
        <v>10700</v>
      </c>
      <c r="E50" s="185">
        <f>G15</f>
        <v>21300</v>
      </c>
      <c r="F50" s="185">
        <f>I15</f>
        <v>32000</v>
      </c>
      <c r="G50" s="185">
        <f>K15</f>
        <v>32000</v>
      </c>
      <c r="H50" s="185">
        <f>N15</f>
        <v>32000</v>
      </c>
      <c r="I50" s="203">
        <f>Q15</f>
        <v>32000</v>
      </c>
      <c r="J50" s="185">
        <f>T15</f>
        <v>32000</v>
      </c>
      <c r="K50" s="185">
        <f>W15</f>
        <v>32000</v>
      </c>
      <c r="L50" s="202">
        <f>Z15</f>
        <v>32000</v>
      </c>
      <c r="M50" s="378">
        <f>L15</f>
        <v>10700</v>
      </c>
      <c r="N50" s="195">
        <f>O15</f>
        <v>21400</v>
      </c>
      <c r="O50" s="195">
        <f>R15</f>
        <v>37400</v>
      </c>
      <c r="P50" s="195">
        <f>U15</f>
        <v>53400</v>
      </c>
      <c r="Q50" s="195">
        <f>X15</f>
        <v>74700</v>
      </c>
      <c r="R50" s="191">
        <f>AA15</f>
        <v>101400</v>
      </c>
      <c r="S50" s="381"/>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99100</v>
      </c>
      <c r="D57" s="183">
        <f>E16</f>
        <v>9900</v>
      </c>
      <c r="E57" s="183">
        <f>G16</f>
        <v>19800</v>
      </c>
      <c r="F57" s="183">
        <f>I16</f>
        <v>29700</v>
      </c>
      <c r="G57" s="183">
        <f>K16</f>
        <v>29700</v>
      </c>
      <c r="H57" s="183">
        <f>N16</f>
        <v>29700</v>
      </c>
      <c r="I57" s="199">
        <f>Q16</f>
        <v>29700</v>
      </c>
      <c r="J57" s="183">
        <f>T16</f>
        <v>29700</v>
      </c>
      <c r="K57" s="183">
        <f>W16</f>
        <v>29700</v>
      </c>
      <c r="L57" s="198">
        <f>Z16</f>
        <v>29700</v>
      </c>
      <c r="M57" s="376">
        <f>L16</f>
        <v>9900</v>
      </c>
      <c r="N57" s="193">
        <f>O16</f>
        <v>19900</v>
      </c>
      <c r="O57" s="193">
        <f>R16</f>
        <v>34700</v>
      </c>
      <c r="P57" s="193">
        <f>U16</f>
        <v>49600</v>
      </c>
      <c r="Q57" s="193">
        <f>X16</f>
        <v>69400</v>
      </c>
      <c r="R57" s="189">
        <f>AA16</f>
        <v>94200</v>
      </c>
      <c r="S57" s="379"/>
    </row>
    <row r="58" spans="1:19" x14ac:dyDescent="0.2">
      <c r="A58" s="16"/>
      <c r="B58" s="22">
        <v>2</v>
      </c>
      <c r="C58" s="176">
        <f t="shared" ref="C58:C65" si="31">C17</f>
        <v>106800</v>
      </c>
      <c r="D58" s="184">
        <f t="shared" ref="D58:D65" si="32">E17</f>
        <v>10700</v>
      </c>
      <c r="E58" s="184">
        <f t="shared" ref="E58:E64" si="33">G17</f>
        <v>21400</v>
      </c>
      <c r="F58" s="184">
        <f t="shared" ref="F58:F64" si="34">I17</f>
        <v>32000</v>
      </c>
      <c r="G58" s="184">
        <f t="shared" ref="G58:G64" si="35">K17</f>
        <v>32000</v>
      </c>
      <c r="H58" s="184">
        <f t="shared" ref="H58:H64" si="36">N17</f>
        <v>32000</v>
      </c>
      <c r="I58" s="201">
        <f t="shared" ref="I58:I64" si="37">Q17</f>
        <v>32000</v>
      </c>
      <c r="J58" s="184">
        <f t="shared" ref="J58:J64" si="38">T17</f>
        <v>32000</v>
      </c>
      <c r="K58" s="184">
        <f t="shared" ref="K58:K65" si="39">W17</f>
        <v>32000</v>
      </c>
      <c r="L58" s="200">
        <f t="shared" ref="L58:L65" si="40">Z17</f>
        <v>32000</v>
      </c>
      <c r="M58" s="377">
        <f t="shared" ref="M58:M65" si="41">L17</f>
        <v>10700</v>
      </c>
      <c r="N58" s="194">
        <f t="shared" ref="N58:N65" si="42">O17</f>
        <v>21400</v>
      </c>
      <c r="O58" s="194">
        <f t="shared" ref="O58:O65" si="43">R17</f>
        <v>37400</v>
      </c>
      <c r="P58" s="194">
        <f t="shared" ref="P58:P65" si="44">U17</f>
        <v>53400</v>
      </c>
      <c r="Q58" s="194">
        <f t="shared" ref="Q58:Q65" si="45">X17</f>
        <v>74800</v>
      </c>
      <c r="R58" s="190">
        <f t="shared" ref="R58:R65" si="46">AA17</f>
        <v>101500</v>
      </c>
      <c r="S58" s="380"/>
    </row>
    <row r="59" spans="1:19" x14ac:dyDescent="0.2">
      <c r="A59" s="16"/>
      <c r="B59" s="22">
        <v>3</v>
      </c>
      <c r="C59" s="176">
        <f t="shared" si="31"/>
        <v>114500</v>
      </c>
      <c r="D59" s="184">
        <f t="shared" si="32"/>
        <v>11500</v>
      </c>
      <c r="E59" s="184">
        <f t="shared" si="33"/>
        <v>22900</v>
      </c>
      <c r="F59" s="184">
        <f t="shared" si="34"/>
        <v>34400</v>
      </c>
      <c r="G59" s="184">
        <f t="shared" si="35"/>
        <v>34400</v>
      </c>
      <c r="H59" s="184">
        <f t="shared" si="36"/>
        <v>34400</v>
      </c>
      <c r="I59" s="201">
        <f t="shared" si="37"/>
        <v>34400</v>
      </c>
      <c r="J59" s="184">
        <f t="shared" si="38"/>
        <v>34400</v>
      </c>
      <c r="K59" s="184">
        <f t="shared" si="39"/>
        <v>34400</v>
      </c>
      <c r="L59" s="200">
        <f t="shared" si="40"/>
        <v>34400</v>
      </c>
      <c r="M59" s="377">
        <f t="shared" si="41"/>
        <v>11400</v>
      </c>
      <c r="N59" s="194">
        <f t="shared" si="42"/>
        <v>22900</v>
      </c>
      <c r="O59" s="194">
        <f t="shared" si="43"/>
        <v>40000</v>
      </c>
      <c r="P59" s="194">
        <f t="shared" si="44"/>
        <v>57200</v>
      </c>
      <c r="Q59" s="194">
        <f t="shared" si="45"/>
        <v>80100</v>
      </c>
      <c r="R59" s="190">
        <f t="shared" si="46"/>
        <v>108700</v>
      </c>
      <c r="S59" s="380"/>
    </row>
    <row r="60" spans="1:19" x14ac:dyDescent="0.2">
      <c r="A60" s="16"/>
      <c r="B60" s="22">
        <v>4</v>
      </c>
      <c r="C60" s="176">
        <f t="shared" si="31"/>
        <v>122800</v>
      </c>
      <c r="D60" s="184">
        <f t="shared" si="32"/>
        <v>12300</v>
      </c>
      <c r="E60" s="184">
        <f t="shared" si="33"/>
        <v>24600</v>
      </c>
      <c r="F60" s="184">
        <f t="shared" si="34"/>
        <v>36800</v>
      </c>
      <c r="G60" s="184">
        <f t="shared" si="35"/>
        <v>36800</v>
      </c>
      <c r="H60" s="184">
        <f t="shared" si="36"/>
        <v>36800</v>
      </c>
      <c r="I60" s="201">
        <f t="shared" si="37"/>
        <v>36800</v>
      </c>
      <c r="J60" s="184">
        <f t="shared" si="38"/>
        <v>36800</v>
      </c>
      <c r="K60" s="184">
        <f t="shared" si="39"/>
        <v>36800</v>
      </c>
      <c r="L60" s="200">
        <f t="shared" si="40"/>
        <v>36800</v>
      </c>
      <c r="M60" s="377">
        <f t="shared" si="41"/>
        <v>12300</v>
      </c>
      <c r="N60" s="194">
        <f t="shared" si="42"/>
        <v>24600</v>
      </c>
      <c r="O60" s="194">
        <f t="shared" si="43"/>
        <v>43000</v>
      </c>
      <c r="P60" s="194">
        <f t="shared" si="44"/>
        <v>61400</v>
      </c>
      <c r="Q60" s="194">
        <f t="shared" si="45"/>
        <v>86000</v>
      </c>
      <c r="R60" s="190">
        <f t="shared" si="46"/>
        <v>116700</v>
      </c>
      <c r="S60" s="380"/>
    </row>
    <row r="61" spans="1:19" x14ac:dyDescent="0.2">
      <c r="A61" s="16"/>
      <c r="B61" s="22">
        <v>5</v>
      </c>
      <c r="C61" s="176">
        <f t="shared" si="31"/>
        <v>131600</v>
      </c>
      <c r="D61" s="184">
        <f t="shared" si="32"/>
        <v>13200</v>
      </c>
      <c r="E61" s="184">
        <f t="shared" si="33"/>
        <v>26300</v>
      </c>
      <c r="F61" s="184">
        <f t="shared" si="34"/>
        <v>39500</v>
      </c>
      <c r="G61" s="184">
        <f t="shared" si="35"/>
        <v>39500</v>
      </c>
      <c r="H61" s="184">
        <f t="shared" si="36"/>
        <v>39500</v>
      </c>
      <c r="I61" s="201">
        <f t="shared" si="37"/>
        <v>39500</v>
      </c>
      <c r="J61" s="184">
        <f t="shared" si="38"/>
        <v>39500</v>
      </c>
      <c r="K61" s="184">
        <f t="shared" si="39"/>
        <v>39500</v>
      </c>
      <c r="L61" s="200">
        <f t="shared" si="40"/>
        <v>39500</v>
      </c>
      <c r="M61" s="377">
        <f t="shared" si="41"/>
        <v>13100</v>
      </c>
      <c r="N61" s="194">
        <f t="shared" si="42"/>
        <v>26300</v>
      </c>
      <c r="O61" s="194">
        <f t="shared" si="43"/>
        <v>46000</v>
      </c>
      <c r="P61" s="194">
        <f t="shared" si="44"/>
        <v>65800</v>
      </c>
      <c r="Q61" s="194">
        <f t="shared" si="45"/>
        <v>92100</v>
      </c>
      <c r="R61" s="190">
        <f t="shared" si="46"/>
        <v>125000</v>
      </c>
      <c r="S61" s="380"/>
    </row>
    <row r="62" spans="1:19" x14ac:dyDescent="0.2">
      <c r="A62" s="16"/>
      <c r="B62" s="22">
        <v>6</v>
      </c>
      <c r="C62" s="176">
        <f t="shared" si="31"/>
        <v>142500</v>
      </c>
      <c r="D62" s="184">
        <f t="shared" si="32"/>
        <v>14300</v>
      </c>
      <c r="E62" s="184">
        <f t="shared" si="33"/>
        <v>28500</v>
      </c>
      <c r="F62" s="184">
        <f t="shared" si="34"/>
        <v>42800</v>
      </c>
      <c r="G62" s="184">
        <f t="shared" si="35"/>
        <v>42800</v>
      </c>
      <c r="H62" s="184">
        <f t="shared" si="36"/>
        <v>42800</v>
      </c>
      <c r="I62" s="201">
        <f t="shared" si="37"/>
        <v>42800</v>
      </c>
      <c r="J62" s="184">
        <f t="shared" si="38"/>
        <v>42800</v>
      </c>
      <c r="K62" s="184">
        <f t="shared" si="39"/>
        <v>42800</v>
      </c>
      <c r="L62" s="200">
        <f t="shared" si="40"/>
        <v>42800</v>
      </c>
      <c r="M62" s="377">
        <f t="shared" si="41"/>
        <v>14200</v>
      </c>
      <c r="N62" s="194">
        <f t="shared" si="42"/>
        <v>28500</v>
      </c>
      <c r="O62" s="194">
        <f t="shared" si="43"/>
        <v>49800</v>
      </c>
      <c r="P62" s="194">
        <f t="shared" si="44"/>
        <v>71200</v>
      </c>
      <c r="Q62" s="194">
        <f t="shared" si="45"/>
        <v>99700</v>
      </c>
      <c r="R62" s="190">
        <f t="shared" si="46"/>
        <v>135300</v>
      </c>
      <c r="S62" s="380"/>
    </row>
    <row r="63" spans="1:19" x14ac:dyDescent="0.2">
      <c r="A63" s="16"/>
      <c r="B63" s="22">
        <v>7</v>
      </c>
      <c r="C63" s="176">
        <f t="shared" si="31"/>
        <v>154200</v>
      </c>
      <c r="D63" s="184">
        <f t="shared" si="32"/>
        <v>15400</v>
      </c>
      <c r="E63" s="184">
        <f t="shared" si="33"/>
        <v>30800</v>
      </c>
      <c r="F63" s="184">
        <f t="shared" si="34"/>
        <v>46300</v>
      </c>
      <c r="G63" s="184">
        <f t="shared" si="35"/>
        <v>46300</v>
      </c>
      <c r="H63" s="184">
        <f t="shared" si="36"/>
        <v>46300</v>
      </c>
      <c r="I63" s="201">
        <f t="shared" si="37"/>
        <v>46300</v>
      </c>
      <c r="J63" s="184">
        <f t="shared" si="38"/>
        <v>46300</v>
      </c>
      <c r="K63" s="184">
        <f t="shared" si="39"/>
        <v>46300</v>
      </c>
      <c r="L63" s="200">
        <f t="shared" si="40"/>
        <v>46300</v>
      </c>
      <c r="M63" s="377">
        <f t="shared" si="41"/>
        <v>15400</v>
      </c>
      <c r="N63" s="194">
        <f t="shared" si="42"/>
        <v>30800</v>
      </c>
      <c r="O63" s="194">
        <f t="shared" si="43"/>
        <v>53900</v>
      </c>
      <c r="P63" s="194">
        <f t="shared" si="44"/>
        <v>77100</v>
      </c>
      <c r="Q63" s="194">
        <f t="shared" si="45"/>
        <v>107900</v>
      </c>
      <c r="R63" s="190">
        <f t="shared" si="46"/>
        <v>146500</v>
      </c>
      <c r="S63" s="380"/>
    </row>
    <row r="64" spans="1:19" ht="13.5" thickBot="1" x14ac:dyDescent="0.25">
      <c r="A64" s="345"/>
      <c r="B64" s="22">
        <v>8</v>
      </c>
      <c r="C64" s="176">
        <f t="shared" si="31"/>
        <v>167000</v>
      </c>
      <c r="D64" s="184">
        <f t="shared" si="32"/>
        <v>16700</v>
      </c>
      <c r="E64" s="184">
        <f t="shared" si="33"/>
        <v>33400</v>
      </c>
      <c r="F64" s="184">
        <f t="shared" si="34"/>
        <v>50100</v>
      </c>
      <c r="G64" s="184">
        <f t="shared" si="35"/>
        <v>50100</v>
      </c>
      <c r="H64" s="184">
        <f t="shared" si="36"/>
        <v>50100</v>
      </c>
      <c r="I64" s="201">
        <f t="shared" si="37"/>
        <v>50100</v>
      </c>
      <c r="J64" s="184">
        <f t="shared" si="38"/>
        <v>50100</v>
      </c>
      <c r="K64" s="184">
        <f t="shared" si="39"/>
        <v>50100</v>
      </c>
      <c r="L64" s="200">
        <f t="shared" si="40"/>
        <v>50100</v>
      </c>
      <c r="M64" s="377">
        <f t="shared" si="41"/>
        <v>16700</v>
      </c>
      <c r="N64" s="194">
        <f t="shared" si="42"/>
        <v>33400</v>
      </c>
      <c r="O64" s="194">
        <f t="shared" si="43"/>
        <v>58500</v>
      </c>
      <c r="P64" s="194">
        <f t="shared" si="44"/>
        <v>83500</v>
      </c>
      <c r="Q64" s="194">
        <f t="shared" si="45"/>
        <v>116900</v>
      </c>
      <c r="R64" s="190">
        <f t="shared" si="46"/>
        <v>158700</v>
      </c>
      <c r="S64" s="381"/>
    </row>
    <row r="65" spans="1:19" ht="13.5" thickBot="1" x14ac:dyDescent="0.25">
      <c r="A65" s="346"/>
      <c r="B65" s="346">
        <v>9</v>
      </c>
      <c r="C65" s="347">
        <f t="shared" si="31"/>
        <v>180900</v>
      </c>
      <c r="D65" s="348">
        <f t="shared" si="32"/>
        <v>18100</v>
      </c>
      <c r="E65" s="348">
        <f>G24</f>
        <v>36200</v>
      </c>
      <c r="F65" s="348">
        <f>I24</f>
        <v>54300</v>
      </c>
      <c r="G65" s="348">
        <f>K24</f>
        <v>54300</v>
      </c>
      <c r="H65" s="348">
        <f>N24</f>
        <v>54300</v>
      </c>
      <c r="I65" s="349">
        <f>Q24</f>
        <v>54300</v>
      </c>
      <c r="J65" s="185">
        <f>T24</f>
        <v>54300</v>
      </c>
      <c r="K65" s="185">
        <f t="shared" si="39"/>
        <v>54300</v>
      </c>
      <c r="L65" s="202">
        <f t="shared" si="40"/>
        <v>54300</v>
      </c>
      <c r="M65" s="378">
        <f t="shared" si="41"/>
        <v>18100</v>
      </c>
      <c r="N65" s="195">
        <f t="shared" si="42"/>
        <v>36200</v>
      </c>
      <c r="O65" s="195">
        <f t="shared" si="43"/>
        <v>63300</v>
      </c>
      <c r="P65" s="195">
        <f t="shared" si="44"/>
        <v>90400</v>
      </c>
      <c r="Q65" s="195">
        <f t="shared" si="45"/>
        <v>126600</v>
      </c>
      <c r="R65" s="191">
        <f t="shared" si="46"/>
        <v>171800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186</v>
      </c>
    </row>
    <row r="72" spans="1:19" ht="13.5" thickBot="1" x14ac:dyDescent="0.25">
      <c r="B72" s="482" t="s">
        <v>180</v>
      </c>
      <c r="C72" s="43"/>
      <c r="D72" s="43"/>
      <c r="E72" s="44"/>
    </row>
    <row r="73" spans="1:19" x14ac:dyDescent="0.2">
      <c r="B73" s="471" t="s">
        <v>19</v>
      </c>
      <c r="C73" s="472" t="s">
        <v>179</v>
      </c>
      <c r="D73" s="472" t="s">
        <v>62</v>
      </c>
      <c r="E73" s="473" t="s">
        <v>63</v>
      </c>
    </row>
    <row r="74" spans="1:19" x14ac:dyDescent="0.2">
      <c r="B74" s="474">
        <v>0</v>
      </c>
      <c r="C74" s="475">
        <f>C25</f>
        <v>189900</v>
      </c>
      <c r="D74" s="476">
        <v>0</v>
      </c>
      <c r="E74" s="477">
        <v>0</v>
      </c>
    </row>
    <row r="75" spans="1:19" x14ac:dyDescent="0.2">
      <c r="B75" s="474">
        <v>1</v>
      </c>
      <c r="C75" s="475">
        <f>D24</f>
        <v>199000</v>
      </c>
      <c r="D75" s="475">
        <f>E25</f>
        <v>19000</v>
      </c>
      <c r="E75" s="477">
        <v>0</v>
      </c>
    </row>
    <row r="76" spans="1:19" x14ac:dyDescent="0.2">
      <c r="B76" s="474">
        <v>2</v>
      </c>
      <c r="C76" s="475">
        <f>F25</f>
        <v>227900</v>
      </c>
      <c r="D76" s="475">
        <f>G25</f>
        <v>38000</v>
      </c>
      <c r="E76" s="477">
        <v>0</v>
      </c>
    </row>
    <row r="77" spans="1:19" x14ac:dyDescent="0.2">
      <c r="B77" s="474">
        <v>3</v>
      </c>
      <c r="C77" s="475">
        <f>H25</f>
        <v>246900</v>
      </c>
      <c r="D77" s="475">
        <f>I25</f>
        <v>57000</v>
      </c>
      <c r="E77" s="477">
        <v>0</v>
      </c>
    </row>
    <row r="78" spans="1:19" x14ac:dyDescent="0.2">
      <c r="B78" s="474">
        <v>4</v>
      </c>
      <c r="C78" s="475">
        <f>J25</f>
        <v>265900</v>
      </c>
      <c r="D78" s="475">
        <f>K25</f>
        <v>57000</v>
      </c>
      <c r="E78" s="478">
        <f>L25</f>
        <v>19000</v>
      </c>
    </row>
    <row r="79" spans="1:19" x14ac:dyDescent="0.2">
      <c r="B79" s="474">
        <v>5</v>
      </c>
      <c r="C79" s="475">
        <f>M25</f>
        <v>284900</v>
      </c>
      <c r="D79" s="475">
        <f>N25</f>
        <v>57000</v>
      </c>
      <c r="E79" s="478">
        <f>O25</f>
        <v>38000</v>
      </c>
    </row>
    <row r="80" spans="1:19" x14ac:dyDescent="0.2">
      <c r="B80" s="474">
        <v>6</v>
      </c>
      <c r="C80" s="475">
        <f>P25</f>
        <v>313400</v>
      </c>
      <c r="D80" s="475">
        <f>Q25</f>
        <v>57000</v>
      </c>
      <c r="E80" s="478">
        <f>R25</f>
        <v>66500</v>
      </c>
    </row>
    <row r="81" spans="2:5" x14ac:dyDescent="0.2">
      <c r="B81" s="474">
        <v>7</v>
      </c>
      <c r="C81" s="475">
        <f>S25</f>
        <v>341900</v>
      </c>
      <c r="D81" s="475">
        <f>T25</f>
        <v>57000</v>
      </c>
      <c r="E81" s="478">
        <f>U25</f>
        <v>95000</v>
      </c>
    </row>
    <row r="82" spans="2:5" x14ac:dyDescent="0.2">
      <c r="B82" s="474">
        <v>8</v>
      </c>
      <c r="C82" s="475">
        <f>V25</f>
        <v>379900</v>
      </c>
      <c r="D82" s="475">
        <f>W25</f>
        <v>57000</v>
      </c>
      <c r="E82" s="478">
        <f>X25</f>
        <v>133000</v>
      </c>
    </row>
    <row r="83" spans="2:5" ht="13.5" thickBot="1" x14ac:dyDescent="0.25">
      <c r="B83" s="479">
        <v>9</v>
      </c>
      <c r="C83" s="480">
        <f>Y25</f>
        <v>427300</v>
      </c>
      <c r="D83" s="480">
        <f>Z25</f>
        <v>57000</v>
      </c>
      <c r="E83" s="481">
        <f>AA25</f>
        <v>180400</v>
      </c>
    </row>
  </sheetData>
  <sheetProtection password="F4FD"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B7" sqref="B7"/>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4" t="s">
        <v>51</v>
      </c>
      <c r="C2" s="405"/>
      <c r="D2" s="406" t="s">
        <v>52</v>
      </c>
      <c r="E2" s="407"/>
      <c r="F2" s="406" t="s">
        <v>53</v>
      </c>
      <c r="G2" s="407"/>
      <c r="H2" s="406" t="s">
        <v>54</v>
      </c>
      <c r="I2" s="407"/>
      <c r="J2" s="406" t="s">
        <v>55</v>
      </c>
      <c r="K2" s="408"/>
      <c r="L2" s="407"/>
      <c r="M2" s="406" t="s">
        <v>56</v>
      </c>
      <c r="N2" s="408"/>
      <c r="O2" s="407"/>
      <c r="P2" s="406"/>
      <c r="Q2" s="408" t="s">
        <v>57</v>
      </c>
      <c r="R2" s="407"/>
      <c r="S2" s="406"/>
      <c r="T2" s="408" t="s">
        <v>58</v>
      </c>
      <c r="U2" s="407"/>
      <c r="V2" s="410"/>
      <c r="W2" s="408" t="s">
        <v>121</v>
      </c>
      <c r="X2" s="407"/>
      <c r="Y2" s="411"/>
      <c r="Z2" s="408" t="s">
        <v>122</v>
      </c>
      <c r="AA2" s="407"/>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82" t="s">
        <v>121</v>
      </c>
      <c r="W3" s="182" t="s">
        <v>62</v>
      </c>
      <c r="X3" s="188" t="s">
        <v>63</v>
      </c>
      <c r="Y3" s="365" t="s">
        <v>122</v>
      </c>
      <c r="Z3" s="182" t="s">
        <v>62</v>
      </c>
      <c r="AA3" s="188" t="s">
        <v>63</v>
      </c>
    </row>
    <row r="4" spans="1:27" ht="13.5" thickBot="1" x14ac:dyDescent="0.25">
      <c r="A4" s="169" t="s">
        <v>22</v>
      </c>
      <c r="B4" s="624" t="s">
        <v>84</v>
      </c>
      <c r="C4" s="622">
        <v>58500</v>
      </c>
      <c r="D4" s="621">
        <v>64400</v>
      </c>
      <c r="E4" s="426">
        <f t="shared" ref="E4:E24" si="0">D4-C4</f>
        <v>5900</v>
      </c>
      <c r="F4" s="632">
        <v>70200</v>
      </c>
      <c r="G4" s="628">
        <f t="shared" ref="G4:G22" si="1">F4-C4</f>
        <v>11700</v>
      </c>
      <c r="H4" s="632">
        <v>76100</v>
      </c>
      <c r="I4" s="628">
        <f t="shared" ref="I4:I22" si="2">H4-C4</f>
        <v>17600</v>
      </c>
      <c r="J4" s="632">
        <v>81900</v>
      </c>
      <c r="K4" s="427">
        <f t="shared" ref="K4:K23" si="3">I4</f>
        <v>17600</v>
      </c>
      <c r="L4" s="428">
        <f t="shared" ref="L4:L22" si="4">J4-H4</f>
        <v>5800</v>
      </c>
      <c r="M4" s="621">
        <v>87800</v>
      </c>
      <c r="N4" s="427">
        <f t="shared" ref="N4:N23" si="5">K4</f>
        <v>17600</v>
      </c>
      <c r="O4" s="428">
        <f>M4-H4</f>
        <v>11700</v>
      </c>
      <c r="P4" s="621">
        <v>96500</v>
      </c>
      <c r="Q4" s="427">
        <f t="shared" ref="Q4:Q23" si="6">N4</f>
        <v>17600</v>
      </c>
      <c r="R4" s="428">
        <f>P4-H4</f>
        <v>20400</v>
      </c>
      <c r="S4" s="621">
        <v>105300</v>
      </c>
      <c r="T4" s="427">
        <f>Q4</f>
        <v>17600</v>
      </c>
      <c r="U4" s="428">
        <f>S4-H4</f>
        <v>29200</v>
      </c>
      <c r="V4" s="621">
        <v>117000</v>
      </c>
      <c r="W4" s="427">
        <f>T4</f>
        <v>17600</v>
      </c>
      <c r="X4" s="428">
        <f>V4-H4</f>
        <v>40900</v>
      </c>
      <c r="Y4" s="621">
        <v>131600</v>
      </c>
      <c r="Z4" s="427">
        <f>W4</f>
        <v>17600</v>
      </c>
      <c r="AA4" s="428">
        <f>Y4-H4</f>
        <v>55500</v>
      </c>
    </row>
    <row r="5" spans="1:27" ht="13.5" thickBot="1" x14ac:dyDescent="0.25">
      <c r="A5" s="170" t="s">
        <v>23</v>
      </c>
      <c r="B5" s="625">
        <v>1</v>
      </c>
      <c r="C5" s="621">
        <v>67800</v>
      </c>
      <c r="D5" s="621">
        <v>74600</v>
      </c>
      <c r="E5" s="429">
        <f t="shared" si="0"/>
        <v>6800</v>
      </c>
      <c r="F5" s="632">
        <v>81400</v>
      </c>
      <c r="G5" s="629">
        <f t="shared" si="1"/>
        <v>13600</v>
      </c>
      <c r="H5" s="632">
        <v>88100</v>
      </c>
      <c r="I5" s="629">
        <f t="shared" si="2"/>
        <v>20300</v>
      </c>
      <c r="J5" s="632">
        <v>94900</v>
      </c>
      <c r="K5" s="430">
        <f t="shared" si="3"/>
        <v>20300</v>
      </c>
      <c r="L5" s="431">
        <f t="shared" si="4"/>
        <v>6800</v>
      </c>
      <c r="M5" s="621">
        <v>101700</v>
      </c>
      <c r="N5" s="430">
        <f t="shared" si="5"/>
        <v>20300</v>
      </c>
      <c r="O5" s="431">
        <f t="shared" ref="O5:O20" si="7">M5-H5</f>
        <v>13600</v>
      </c>
      <c r="P5" s="621">
        <v>111900</v>
      </c>
      <c r="Q5" s="430">
        <f t="shared" si="6"/>
        <v>20300</v>
      </c>
      <c r="R5" s="431">
        <f>P5-H5</f>
        <v>23800</v>
      </c>
      <c r="S5" s="621">
        <v>122000</v>
      </c>
      <c r="T5" s="430">
        <f t="shared" ref="T5:T23" si="8">Q5</f>
        <v>20300</v>
      </c>
      <c r="U5" s="431">
        <f t="shared" ref="U5:U23" si="9">S5-H5</f>
        <v>33900</v>
      </c>
      <c r="V5" s="621">
        <v>135600</v>
      </c>
      <c r="W5" s="430">
        <f t="shared" ref="W5:W23" si="10">T5</f>
        <v>20300</v>
      </c>
      <c r="X5" s="431">
        <f t="shared" ref="X5:X24" si="11">V5-H5</f>
        <v>47500</v>
      </c>
      <c r="Y5" s="621">
        <v>152600</v>
      </c>
      <c r="Z5" s="430">
        <f t="shared" ref="Z5:Z23" si="12">W5</f>
        <v>20300</v>
      </c>
      <c r="AA5" s="431">
        <f t="shared" ref="AA5:AA24" si="13">Y5-H5</f>
        <v>64500</v>
      </c>
    </row>
    <row r="6" spans="1:27" ht="13.5" thickBot="1" x14ac:dyDescent="0.25">
      <c r="A6" s="171"/>
      <c r="B6" s="626">
        <v>2</v>
      </c>
      <c r="C6" s="621">
        <v>71900</v>
      </c>
      <c r="D6" s="621">
        <v>79100</v>
      </c>
      <c r="E6" s="429">
        <f t="shared" si="0"/>
        <v>7200</v>
      </c>
      <c r="F6" s="632">
        <v>86300</v>
      </c>
      <c r="G6" s="629">
        <f t="shared" si="1"/>
        <v>14400</v>
      </c>
      <c r="H6" s="632">
        <v>93500</v>
      </c>
      <c r="I6" s="629">
        <f t="shared" si="2"/>
        <v>21600</v>
      </c>
      <c r="J6" s="632">
        <v>100700</v>
      </c>
      <c r="K6" s="430">
        <f t="shared" si="3"/>
        <v>21600</v>
      </c>
      <c r="L6" s="431">
        <f t="shared" si="4"/>
        <v>7200</v>
      </c>
      <c r="M6" s="621">
        <v>107900</v>
      </c>
      <c r="N6" s="430">
        <f t="shared" si="5"/>
        <v>21600</v>
      </c>
      <c r="O6" s="431">
        <f t="shared" si="7"/>
        <v>14400</v>
      </c>
      <c r="P6" s="621">
        <v>118600</v>
      </c>
      <c r="Q6" s="430">
        <f t="shared" si="6"/>
        <v>21600</v>
      </c>
      <c r="R6" s="431">
        <f t="shared" ref="R6:R20" si="14">P6-H6</f>
        <v>25100</v>
      </c>
      <c r="S6" s="621">
        <v>129400</v>
      </c>
      <c r="T6" s="430">
        <f t="shared" si="8"/>
        <v>21600</v>
      </c>
      <c r="U6" s="431">
        <f t="shared" si="9"/>
        <v>35900</v>
      </c>
      <c r="V6" s="621">
        <v>143800</v>
      </c>
      <c r="W6" s="430">
        <f t="shared" si="10"/>
        <v>21600</v>
      </c>
      <c r="X6" s="431">
        <f t="shared" si="11"/>
        <v>50300</v>
      </c>
      <c r="Y6" s="621">
        <v>161800</v>
      </c>
      <c r="Z6" s="430">
        <f t="shared" si="12"/>
        <v>21600</v>
      </c>
      <c r="AA6" s="431">
        <f t="shared" si="13"/>
        <v>68300</v>
      </c>
    </row>
    <row r="7" spans="1:27" ht="13.5" thickBot="1" x14ac:dyDescent="0.25">
      <c r="A7" s="171"/>
      <c r="B7" s="626">
        <v>3</v>
      </c>
      <c r="C7" s="621">
        <v>75800</v>
      </c>
      <c r="D7" s="621">
        <v>83400</v>
      </c>
      <c r="E7" s="429">
        <f t="shared" si="0"/>
        <v>7600</v>
      </c>
      <c r="F7" s="632">
        <v>91000</v>
      </c>
      <c r="G7" s="629">
        <f t="shared" si="1"/>
        <v>15200</v>
      </c>
      <c r="H7" s="632">
        <v>98500</v>
      </c>
      <c r="I7" s="629">
        <f t="shared" si="2"/>
        <v>22700</v>
      </c>
      <c r="J7" s="632">
        <v>106100</v>
      </c>
      <c r="K7" s="430">
        <f t="shared" si="3"/>
        <v>22700</v>
      </c>
      <c r="L7" s="431">
        <f t="shared" si="4"/>
        <v>7600</v>
      </c>
      <c r="M7" s="621">
        <v>113700</v>
      </c>
      <c r="N7" s="430">
        <f t="shared" si="5"/>
        <v>22700</v>
      </c>
      <c r="O7" s="431">
        <f t="shared" si="7"/>
        <v>15200</v>
      </c>
      <c r="P7" s="621">
        <v>125100</v>
      </c>
      <c r="Q7" s="430">
        <f t="shared" si="6"/>
        <v>22700</v>
      </c>
      <c r="R7" s="431">
        <f t="shared" si="14"/>
        <v>26600</v>
      </c>
      <c r="S7" s="621">
        <v>136400</v>
      </c>
      <c r="T7" s="430">
        <f>Q7</f>
        <v>22700</v>
      </c>
      <c r="U7" s="431">
        <f t="shared" si="9"/>
        <v>37900</v>
      </c>
      <c r="V7" s="621">
        <v>151600</v>
      </c>
      <c r="W7" s="430">
        <f>T7</f>
        <v>22700</v>
      </c>
      <c r="X7" s="431">
        <f t="shared" si="11"/>
        <v>53100</v>
      </c>
      <c r="Y7" s="621">
        <v>170600</v>
      </c>
      <c r="Z7" s="430">
        <f t="shared" si="12"/>
        <v>22700</v>
      </c>
      <c r="AA7" s="431">
        <f t="shared" si="13"/>
        <v>72100</v>
      </c>
    </row>
    <row r="8" spans="1:27" ht="13.5" thickBot="1" x14ac:dyDescent="0.25">
      <c r="A8" s="171"/>
      <c r="B8" s="626">
        <v>4</v>
      </c>
      <c r="C8" s="621">
        <v>80200</v>
      </c>
      <c r="D8" s="621">
        <v>88200</v>
      </c>
      <c r="E8" s="429">
        <f t="shared" si="0"/>
        <v>8000</v>
      </c>
      <c r="F8" s="632">
        <v>96200</v>
      </c>
      <c r="G8" s="629">
        <f t="shared" si="1"/>
        <v>16000</v>
      </c>
      <c r="H8" s="632">
        <v>104300</v>
      </c>
      <c r="I8" s="629">
        <f t="shared" si="2"/>
        <v>24100</v>
      </c>
      <c r="J8" s="632">
        <v>112300</v>
      </c>
      <c r="K8" s="430">
        <f t="shared" si="3"/>
        <v>24100</v>
      </c>
      <c r="L8" s="431">
        <f t="shared" si="4"/>
        <v>8000</v>
      </c>
      <c r="M8" s="621">
        <v>120300</v>
      </c>
      <c r="N8" s="430">
        <f t="shared" si="5"/>
        <v>24100</v>
      </c>
      <c r="O8" s="431">
        <f t="shared" si="7"/>
        <v>16000</v>
      </c>
      <c r="P8" s="621">
        <v>132300</v>
      </c>
      <c r="Q8" s="430">
        <f t="shared" si="6"/>
        <v>24100</v>
      </c>
      <c r="R8" s="431">
        <f t="shared" si="14"/>
        <v>28000</v>
      </c>
      <c r="S8" s="621">
        <v>144400</v>
      </c>
      <c r="T8" s="430">
        <f t="shared" si="8"/>
        <v>24100</v>
      </c>
      <c r="U8" s="431">
        <f t="shared" si="9"/>
        <v>40100</v>
      </c>
      <c r="V8" s="621">
        <v>160400</v>
      </c>
      <c r="W8" s="430">
        <f t="shared" si="10"/>
        <v>24100</v>
      </c>
      <c r="X8" s="431">
        <f t="shared" si="11"/>
        <v>56100</v>
      </c>
      <c r="Y8" s="621">
        <v>180500</v>
      </c>
      <c r="Z8" s="430">
        <f t="shared" si="12"/>
        <v>24100</v>
      </c>
      <c r="AA8" s="431">
        <f t="shared" si="13"/>
        <v>76200</v>
      </c>
    </row>
    <row r="9" spans="1:27" ht="13.5" thickBot="1" x14ac:dyDescent="0.25">
      <c r="A9" s="171"/>
      <c r="B9" s="626">
        <v>5</v>
      </c>
      <c r="C9" s="621">
        <v>84100</v>
      </c>
      <c r="D9" s="621">
        <v>92500</v>
      </c>
      <c r="E9" s="429">
        <f t="shared" si="0"/>
        <v>8400</v>
      </c>
      <c r="F9" s="632">
        <v>100900</v>
      </c>
      <c r="G9" s="629">
        <f t="shared" si="1"/>
        <v>16800</v>
      </c>
      <c r="H9" s="632">
        <v>109300</v>
      </c>
      <c r="I9" s="629">
        <f t="shared" si="2"/>
        <v>25200</v>
      </c>
      <c r="J9" s="632">
        <v>117700</v>
      </c>
      <c r="K9" s="430">
        <f t="shared" si="3"/>
        <v>25200</v>
      </c>
      <c r="L9" s="431">
        <f t="shared" si="4"/>
        <v>8400</v>
      </c>
      <c r="M9" s="621">
        <v>126200</v>
      </c>
      <c r="N9" s="430">
        <f t="shared" si="5"/>
        <v>25200</v>
      </c>
      <c r="O9" s="431">
        <f t="shared" si="7"/>
        <v>16900</v>
      </c>
      <c r="P9" s="621">
        <v>138800</v>
      </c>
      <c r="Q9" s="430">
        <f t="shared" si="6"/>
        <v>25200</v>
      </c>
      <c r="R9" s="431">
        <f t="shared" si="14"/>
        <v>29500</v>
      </c>
      <c r="S9" s="621">
        <v>151400</v>
      </c>
      <c r="T9" s="430">
        <f t="shared" si="8"/>
        <v>25200</v>
      </c>
      <c r="U9" s="431">
        <f t="shared" si="9"/>
        <v>42100</v>
      </c>
      <c r="V9" s="621">
        <v>168200</v>
      </c>
      <c r="W9" s="430">
        <f t="shared" si="10"/>
        <v>25200</v>
      </c>
      <c r="X9" s="431">
        <f t="shared" si="11"/>
        <v>58900</v>
      </c>
      <c r="Y9" s="621">
        <v>189200</v>
      </c>
      <c r="Z9" s="430">
        <f t="shared" si="12"/>
        <v>25200</v>
      </c>
      <c r="AA9" s="431">
        <f t="shared" si="13"/>
        <v>79900</v>
      </c>
    </row>
    <row r="10" spans="1:27" ht="13.5" thickBot="1" x14ac:dyDescent="0.25">
      <c r="A10" s="172"/>
      <c r="B10" s="627">
        <v>6</v>
      </c>
      <c r="C10" s="621">
        <v>88200</v>
      </c>
      <c r="D10" s="621">
        <v>97000</v>
      </c>
      <c r="E10" s="426">
        <f t="shared" si="0"/>
        <v>8800</v>
      </c>
      <c r="F10" s="632">
        <v>105800</v>
      </c>
      <c r="G10" s="628">
        <f t="shared" si="1"/>
        <v>17600</v>
      </c>
      <c r="H10" s="632">
        <v>114700</v>
      </c>
      <c r="I10" s="628">
        <f t="shared" si="2"/>
        <v>26500</v>
      </c>
      <c r="J10" s="632">
        <v>123500</v>
      </c>
      <c r="K10" s="427">
        <f t="shared" si="3"/>
        <v>26500</v>
      </c>
      <c r="L10" s="428">
        <f t="shared" si="4"/>
        <v>8800</v>
      </c>
      <c r="M10" s="621">
        <v>132300</v>
      </c>
      <c r="N10" s="427">
        <f t="shared" si="5"/>
        <v>26500</v>
      </c>
      <c r="O10" s="428">
        <f t="shared" si="7"/>
        <v>17600</v>
      </c>
      <c r="P10" s="621">
        <v>145500</v>
      </c>
      <c r="Q10" s="427">
        <f t="shared" si="6"/>
        <v>26500</v>
      </c>
      <c r="R10" s="428">
        <f t="shared" si="14"/>
        <v>30800</v>
      </c>
      <c r="S10" s="621">
        <v>158800</v>
      </c>
      <c r="T10" s="427">
        <f t="shared" si="8"/>
        <v>26500</v>
      </c>
      <c r="U10" s="428">
        <f t="shared" si="9"/>
        <v>44100</v>
      </c>
      <c r="V10" s="621">
        <v>176400</v>
      </c>
      <c r="W10" s="427">
        <f t="shared" si="10"/>
        <v>26500</v>
      </c>
      <c r="X10" s="428">
        <f t="shared" si="11"/>
        <v>61700</v>
      </c>
      <c r="Y10" s="621">
        <v>198500</v>
      </c>
      <c r="Z10" s="427">
        <f t="shared" si="12"/>
        <v>26500</v>
      </c>
      <c r="AA10" s="428">
        <f t="shared" si="13"/>
        <v>83800</v>
      </c>
    </row>
    <row r="11" spans="1:27" ht="13.5" thickBot="1" x14ac:dyDescent="0.25">
      <c r="A11" s="170" t="s">
        <v>24</v>
      </c>
      <c r="B11" s="625">
        <v>1</v>
      </c>
      <c r="C11" s="621">
        <v>84200</v>
      </c>
      <c r="D11" s="621">
        <v>92600</v>
      </c>
      <c r="E11" s="429">
        <f t="shared" si="0"/>
        <v>8400</v>
      </c>
      <c r="F11" s="632">
        <v>101000</v>
      </c>
      <c r="G11" s="629">
        <f t="shared" si="1"/>
        <v>16800</v>
      </c>
      <c r="H11" s="632">
        <v>109500</v>
      </c>
      <c r="I11" s="629">
        <f t="shared" si="2"/>
        <v>25300</v>
      </c>
      <c r="J11" s="632">
        <v>117900</v>
      </c>
      <c r="K11" s="430">
        <f t="shared" si="3"/>
        <v>25300</v>
      </c>
      <c r="L11" s="431">
        <f t="shared" si="4"/>
        <v>8400</v>
      </c>
      <c r="M11" s="621">
        <v>126300</v>
      </c>
      <c r="N11" s="430">
        <f t="shared" si="5"/>
        <v>25300</v>
      </c>
      <c r="O11" s="431">
        <f t="shared" si="7"/>
        <v>16800</v>
      </c>
      <c r="P11" s="621">
        <v>138900</v>
      </c>
      <c r="Q11" s="430">
        <f t="shared" si="6"/>
        <v>25300</v>
      </c>
      <c r="R11" s="431">
        <f t="shared" si="14"/>
        <v>29400</v>
      </c>
      <c r="S11" s="621">
        <v>151600</v>
      </c>
      <c r="T11" s="430">
        <f t="shared" si="8"/>
        <v>25300</v>
      </c>
      <c r="U11" s="431">
        <f t="shared" si="9"/>
        <v>42100</v>
      </c>
      <c r="V11" s="621">
        <v>168400</v>
      </c>
      <c r="W11" s="430">
        <f t="shared" si="10"/>
        <v>25300</v>
      </c>
      <c r="X11" s="431">
        <f t="shared" si="11"/>
        <v>58900</v>
      </c>
      <c r="Y11" s="621">
        <v>189500</v>
      </c>
      <c r="Z11" s="430">
        <f t="shared" si="12"/>
        <v>25300</v>
      </c>
      <c r="AA11" s="431">
        <f t="shared" si="13"/>
        <v>80000</v>
      </c>
    </row>
    <row r="12" spans="1:27" ht="13.5" thickBot="1" x14ac:dyDescent="0.25">
      <c r="A12" s="171"/>
      <c r="B12" s="626">
        <v>2</v>
      </c>
      <c r="C12" s="621">
        <v>88300</v>
      </c>
      <c r="D12" s="621">
        <v>97100</v>
      </c>
      <c r="E12" s="429">
        <f t="shared" si="0"/>
        <v>8800</v>
      </c>
      <c r="F12" s="632">
        <v>106000</v>
      </c>
      <c r="G12" s="629">
        <f t="shared" si="1"/>
        <v>17700</v>
      </c>
      <c r="H12" s="632">
        <v>114800</v>
      </c>
      <c r="I12" s="629">
        <f t="shared" si="2"/>
        <v>26500</v>
      </c>
      <c r="J12" s="632">
        <v>123600</v>
      </c>
      <c r="K12" s="430">
        <f t="shared" si="3"/>
        <v>26500</v>
      </c>
      <c r="L12" s="431">
        <f t="shared" si="4"/>
        <v>8800</v>
      </c>
      <c r="M12" s="621">
        <v>132500</v>
      </c>
      <c r="N12" s="430">
        <f t="shared" si="5"/>
        <v>26500</v>
      </c>
      <c r="O12" s="431">
        <f t="shared" si="7"/>
        <v>17700</v>
      </c>
      <c r="P12" s="621">
        <v>145700</v>
      </c>
      <c r="Q12" s="430">
        <f t="shared" si="6"/>
        <v>26500</v>
      </c>
      <c r="R12" s="431">
        <f t="shared" si="14"/>
        <v>30900</v>
      </c>
      <c r="S12" s="621">
        <v>158900</v>
      </c>
      <c r="T12" s="430">
        <f t="shared" si="8"/>
        <v>26500</v>
      </c>
      <c r="U12" s="431">
        <f t="shared" si="9"/>
        <v>44100</v>
      </c>
      <c r="V12" s="621">
        <v>176600</v>
      </c>
      <c r="W12" s="430">
        <f t="shared" si="10"/>
        <v>26500</v>
      </c>
      <c r="X12" s="431">
        <f t="shared" si="11"/>
        <v>61800</v>
      </c>
      <c r="Y12" s="621">
        <v>198700</v>
      </c>
      <c r="Z12" s="430">
        <f t="shared" si="12"/>
        <v>26500</v>
      </c>
      <c r="AA12" s="431">
        <f t="shared" si="13"/>
        <v>83900</v>
      </c>
    </row>
    <row r="13" spans="1:27" ht="13.5" thickBot="1" x14ac:dyDescent="0.25">
      <c r="A13" s="171"/>
      <c r="B13" s="626">
        <v>3</v>
      </c>
      <c r="C13" s="621">
        <v>93200</v>
      </c>
      <c r="D13" s="621">
        <v>102500</v>
      </c>
      <c r="E13" s="429">
        <f t="shared" si="0"/>
        <v>9300</v>
      </c>
      <c r="F13" s="632">
        <v>111800</v>
      </c>
      <c r="G13" s="629">
        <f t="shared" si="1"/>
        <v>18600</v>
      </c>
      <c r="H13" s="632">
        <v>121200</v>
      </c>
      <c r="I13" s="629">
        <f t="shared" si="2"/>
        <v>28000</v>
      </c>
      <c r="J13" s="632">
        <v>130500</v>
      </c>
      <c r="K13" s="430">
        <f t="shared" si="3"/>
        <v>28000</v>
      </c>
      <c r="L13" s="431">
        <f t="shared" si="4"/>
        <v>9300</v>
      </c>
      <c r="M13" s="621">
        <v>139800</v>
      </c>
      <c r="N13" s="430">
        <f t="shared" si="5"/>
        <v>28000</v>
      </c>
      <c r="O13" s="431">
        <f t="shared" si="7"/>
        <v>18600</v>
      </c>
      <c r="P13" s="621">
        <v>153800</v>
      </c>
      <c r="Q13" s="430">
        <f t="shared" si="6"/>
        <v>28000</v>
      </c>
      <c r="R13" s="431">
        <f t="shared" si="14"/>
        <v>32600</v>
      </c>
      <c r="S13" s="621">
        <v>167800</v>
      </c>
      <c r="T13" s="430">
        <f t="shared" si="8"/>
        <v>28000</v>
      </c>
      <c r="U13" s="431">
        <f t="shared" si="9"/>
        <v>46600</v>
      </c>
      <c r="V13" s="621">
        <v>186400</v>
      </c>
      <c r="W13" s="430">
        <f t="shared" si="10"/>
        <v>28000</v>
      </c>
      <c r="X13" s="431">
        <f t="shared" si="11"/>
        <v>65200</v>
      </c>
      <c r="Y13" s="621">
        <v>209700</v>
      </c>
      <c r="Z13" s="430">
        <f t="shared" si="12"/>
        <v>28000</v>
      </c>
      <c r="AA13" s="431">
        <f t="shared" si="13"/>
        <v>88500</v>
      </c>
    </row>
    <row r="14" spans="1:27" ht="13.5" thickBot="1" x14ac:dyDescent="0.25">
      <c r="A14" s="171"/>
      <c r="B14" s="626">
        <v>4</v>
      </c>
      <c r="C14" s="621">
        <v>99000</v>
      </c>
      <c r="D14" s="621">
        <v>108900</v>
      </c>
      <c r="E14" s="429">
        <f t="shared" si="0"/>
        <v>9900</v>
      </c>
      <c r="F14" s="632">
        <v>118800</v>
      </c>
      <c r="G14" s="629">
        <f t="shared" si="1"/>
        <v>19800</v>
      </c>
      <c r="H14" s="632">
        <v>128700</v>
      </c>
      <c r="I14" s="629">
        <f t="shared" si="2"/>
        <v>29700</v>
      </c>
      <c r="J14" s="632">
        <v>138600</v>
      </c>
      <c r="K14" s="430">
        <f t="shared" si="3"/>
        <v>29700</v>
      </c>
      <c r="L14" s="431">
        <f t="shared" si="4"/>
        <v>9900</v>
      </c>
      <c r="M14" s="621">
        <v>148500</v>
      </c>
      <c r="N14" s="430">
        <f t="shared" si="5"/>
        <v>29700</v>
      </c>
      <c r="O14" s="431">
        <f t="shared" si="7"/>
        <v>19800</v>
      </c>
      <c r="P14" s="621">
        <v>163400</v>
      </c>
      <c r="Q14" s="430">
        <f t="shared" si="6"/>
        <v>29700</v>
      </c>
      <c r="R14" s="431">
        <f t="shared" si="14"/>
        <v>34700</v>
      </c>
      <c r="S14" s="621">
        <v>178200</v>
      </c>
      <c r="T14" s="430">
        <f t="shared" si="8"/>
        <v>29700</v>
      </c>
      <c r="U14" s="431">
        <f t="shared" si="9"/>
        <v>49500</v>
      </c>
      <c r="V14" s="621">
        <v>198000</v>
      </c>
      <c r="W14" s="430">
        <f t="shared" si="10"/>
        <v>29700</v>
      </c>
      <c r="X14" s="431">
        <f t="shared" si="11"/>
        <v>69300</v>
      </c>
      <c r="Y14" s="621">
        <v>222800</v>
      </c>
      <c r="Z14" s="430">
        <f t="shared" si="12"/>
        <v>29700</v>
      </c>
      <c r="AA14" s="431">
        <f t="shared" si="13"/>
        <v>94100</v>
      </c>
    </row>
    <row r="15" spans="1:27" ht="13.5" thickBot="1" x14ac:dyDescent="0.25">
      <c r="A15" s="172"/>
      <c r="B15" s="627">
        <v>5</v>
      </c>
      <c r="C15" s="621">
        <v>106700</v>
      </c>
      <c r="D15" s="621">
        <v>117400</v>
      </c>
      <c r="E15" s="426">
        <f t="shared" si="0"/>
        <v>10700</v>
      </c>
      <c r="F15" s="632">
        <v>128000</v>
      </c>
      <c r="G15" s="628">
        <f t="shared" si="1"/>
        <v>21300</v>
      </c>
      <c r="H15" s="632">
        <v>138700</v>
      </c>
      <c r="I15" s="628">
        <f t="shared" si="2"/>
        <v>32000</v>
      </c>
      <c r="J15" s="632">
        <v>149400</v>
      </c>
      <c r="K15" s="427">
        <f t="shared" si="3"/>
        <v>32000</v>
      </c>
      <c r="L15" s="428">
        <f t="shared" si="4"/>
        <v>10700</v>
      </c>
      <c r="M15" s="621">
        <v>160100</v>
      </c>
      <c r="N15" s="427">
        <f t="shared" si="5"/>
        <v>32000</v>
      </c>
      <c r="O15" s="428">
        <f t="shared" si="7"/>
        <v>21400</v>
      </c>
      <c r="P15" s="621">
        <v>176100</v>
      </c>
      <c r="Q15" s="427">
        <f t="shared" si="6"/>
        <v>32000</v>
      </c>
      <c r="R15" s="428">
        <f t="shared" si="14"/>
        <v>37400</v>
      </c>
      <c r="S15" s="621">
        <v>192100</v>
      </c>
      <c r="T15" s="427">
        <f t="shared" si="8"/>
        <v>32000</v>
      </c>
      <c r="U15" s="428">
        <f t="shared" si="9"/>
        <v>53400</v>
      </c>
      <c r="V15" s="621">
        <v>213400</v>
      </c>
      <c r="W15" s="427">
        <f t="shared" si="10"/>
        <v>32000</v>
      </c>
      <c r="X15" s="428">
        <f t="shared" si="11"/>
        <v>74700</v>
      </c>
      <c r="Y15" s="621">
        <v>240100</v>
      </c>
      <c r="Z15" s="427">
        <f t="shared" si="12"/>
        <v>32000</v>
      </c>
      <c r="AA15" s="428">
        <f t="shared" si="13"/>
        <v>101400</v>
      </c>
    </row>
    <row r="16" spans="1:27" ht="13.5" thickBot="1" x14ac:dyDescent="0.25">
      <c r="A16" s="170" t="s">
        <v>25</v>
      </c>
      <c r="B16" s="625">
        <v>1</v>
      </c>
      <c r="C16" s="621">
        <v>99100</v>
      </c>
      <c r="D16" s="621">
        <v>109000</v>
      </c>
      <c r="E16" s="429">
        <f t="shared" si="0"/>
        <v>9900</v>
      </c>
      <c r="F16" s="632">
        <v>118900</v>
      </c>
      <c r="G16" s="629">
        <f t="shared" si="1"/>
        <v>19800</v>
      </c>
      <c r="H16" s="632">
        <v>128800</v>
      </c>
      <c r="I16" s="629">
        <f t="shared" si="2"/>
        <v>29700</v>
      </c>
      <c r="J16" s="632">
        <v>138700</v>
      </c>
      <c r="K16" s="430">
        <f t="shared" si="3"/>
        <v>29700</v>
      </c>
      <c r="L16" s="431">
        <f t="shared" si="4"/>
        <v>9900</v>
      </c>
      <c r="M16" s="621">
        <v>148700</v>
      </c>
      <c r="N16" s="430">
        <f t="shared" si="5"/>
        <v>29700</v>
      </c>
      <c r="O16" s="431">
        <f t="shared" si="7"/>
        <v>19900</v>
      </c>
      <c r="P16" s="621">
        <v>163500</v>
      </c>
      <c r="Q16" s="430">
        <f t="shared" si="6"/>
        <v>29700</v>
      </c>
      <c r="R16" s="431">
        <f t="shared" si="14"/>
        <v>34700</v>
      </c>
      <c r="S16" s="621">
        <v>178400</v>
      </c>
      <c r="T16" s="430">
        <f t="shared" si="8"/>
        <v>29700</v>
      </c>
      <c r="U16" s="431">
        <f t="shared" si="9"/>
        <v>49600</v>
      </c>
      <c r="V16" s="621">
        <v>198200</v>
      </c>
      <c r="W16" s="430">
        <f t="shared" si="10"/>
        <v>29700</v>
      </c>
      <c r="X16" s="431">
        <f t="shared" si="11"/>
        <v>69400</v>
      </c>
      <c r="Y16" s="621">
        <v>223000</v>
      </c>
      <c r="Z16" s="430">
        <f t="shared" si="12"/>
        <v>29700</v>
      </c>
      <c r="AA16" s="431">
        <f t="shared" si="13"/>
        <v>94200</v>
      </c>
    </row>
    <row r="17" spans="1:27" ht="13.5" thickBot="1" x14ac:dyDescent="0.25">
      <c r="A17" s="171"/>
      <c r="B17" s="626">
        <v>2</v>
      </c>
      <c r="C17" s="621">
        <v>106800</v>
      </c>
      <c r="D17" s="621">
        <v>117500</v>
      </c>
      <c r="E17" s="429">
        <f t="shared" si="0"/>
        <v>10700</v>
      </c>
      <c r="F17" s="632">
        <v>128200</v>
      </c>
      <c r="G17" s="629">
        <f t="shared" si="1"/>
        <v>21400</v>
      </c>
      <c r="H17" s="632">
        <v>138800</v>
      </c>
      <c r="I17" s="629">
        <f t="shared" si="2"/>
        <v>32000</v>
      </c>
      <c r="J17" s="632">
        <v>149500</v>
      </c>
      <c r="K17" s="430">
        <f t="shared" si="3"/>
        <v>32000</v>
      </c>
      <c r="L17" s="431">
        <f t="shared" si="4"/>
        <v>10700</v>
      </c>
      <c r="M17" s="621">
        <v>160200</v>
      </c>
      <c r="N17" s="430">
        <f t="shared" si="5"/>
        <v>32000</v>
      </c>
      <c r="O17" s="431">
        <f t="shared" si="7"/>
        <v>21400</v>
      </c>
      <c r="P17" s="621">
        <v>176200</v>
      </c>
      <c r="Q17" s="430">
        <f t="shared" si="6"/>
        <v>32000</v>
      </c>
      <c r="R17" s="431">
        <f t="shared" si="14"/>
        <v>37400</v>
      </c>
      <c r="S17" s="621">
        <v>192200</v>
      </c>
      <c r="T17" s="430">
        <f t="shared" si="8"/>
        <v>32000</v>
      </c>
      <c r="U17" s="431">
        <f t="shared" si="9"/>
        <v>53400</v>
      </c>
      <c r="V17" s="621">
        <v>231600</v>
      </c>
      <c r="W17" s="430">
        <f t="shared" si="10"/>
        <v>32000</v>
      </c>
      <c r="X17" s="431">
        <f t="shared" si="11"/>
        <v>92800</v>
      </c>
      <c r="Y17" s="621">
        <v>240300</v>
      </c>
      <c r="Z17" s="430">
        <f t="shared" si="12"/>
        <v>32000</v>
      </c>
      <c r="AA17" s="431">
        <f t="shared" si="13"/>
        <v>101500</v>
      </c>
    </row>
    <row r="18" spans="1:27" ht="13.5" thickBot="1" x14ac:dyDescent="0.25">
      <c r="A18" s="171"/>
      <c r="B18" s="626">
        <v>3</v>
      </c>
      <c r="C18" s="621">
        <v>114500</v>
      </c>
      <c r="D18" s="621">
        <v>126000</v>
      </c>
      <c r="E18" s="429">
        <f t="shared" si="0"/>
        <v>11500</v>
      </c>
      <c r="F18" s="632">
        <v>137400</v>
      </c>
      <c r="G18" s="629">
        <f t="shared" si="1"/>
        <v>22900</v>
      </c>
      <c r="H18" s="632">
        <v>148900</v>
      </c>
      <c r="I18" s="629">
        <f t="shared" si="2"/>
        <v>34400</v>
      </c>
      <c r="J18" s="632">
        <v>160300</v>
      </c>
      <c r="K18" s="430">
        <f t="shared" si="3"/>
        <v>34400</v>
      </c>
      <c r="L18" s="431">
        <f t="shared" si="4"/>
        <v>11400</v>
      </c>
      <c r="M18" s="621">
        <v>171800</v>
      </c>
      <c r="N18" s="430">
        <f t="shared" si="5"/>
        <v>34400</v>
      </c>
      <c r="O18" s="431">
        <f t="shared" si="7"/>
        <v>22900</v>
      </c>
      <c r="P18" s="621">
        <v>188900</v>
      </c>
      <c r="Q18" s="430">
        <f t="shared" si="6"/>
        <v>34400</v>
      </c>
      <c r="R18" s="431">
        <f t="shared" si="14"/>
        <v>40000</v>
      </c>
      <c r="S18" s="621">
        <v>206100</v>
      </c>
      <c r="T18" s="430">
        <f t="shared" si="8"/>
        <v>34400</v>
      </c>
      <c r="U18" s="431">
        <f t="shared" si="9"/>
        <v>57200</v>
      </c>
      <c r="V18" s="621">
        <v>229000</v>
      </c>
      <c r="W18" s="430">
        <f t="shared" si="10"/>
        <v>34400</v>
      </c>
      <c r="X18" s="431">
        <f t="shared" si="11"/>
        <v>80100</v>
      </c>
      <c r="Y18" s="621">
        <v>257600</v>
      </c>
      <c r="Z18" s="430">
        <f t="shared" si="12"/>
        <v>34400</v>
      </c>
      <c r="AA18" s="431">
        <f t="shared" si="13"/>
        <v>108700</v>
      </c>
    </row>
    <row r="19" spans="1:27" ht="13.5" thickBot="1" x14ac:dyDescent="0.25">
      <c r="A19" s="171"/>
      <c r="B19" s="626">
        <v>4</v>
      </c>
      <c r="C19" s="621">
        <v>122800</v>
      </c>
      <c r="D19" s="621">
        <v>135100</v>
      </c>
      <c r="E19" s="429">
        <f t="shared" si="0"/>
        <v>12300</v>
      </c>
      <c r="F19" s="632">
        <v>147400</v>
      </c>
      <c r="G19" s="629">
        <f t="shared" si="1"/>
        <v>24600</v>
      </c>
      <c r="H19" s="632">
        <v>159600</v>
      </c>
      <c r="I19" s="629">
        <f t="shared" si="2"/>
        <v>36800</v>
      </c>
      <c r="J19" s="632">
        <v>171900</v>
      </c>
      <c r="K19" s="430">
        <f t="shared" si="3"/>
        <v>36800</v>
      </c>
      <c r="L19" s="431">
        <f t="shared" si="4"/>
        <v>12300</v>
      </c>
      <c r="M19" s="621">
        <v>184200</v>
      </c>
      <c r="N19" s="430">
        <f t="shared" si="5"/>
        <v>36800</v>
      </c>
      <c r="O19" s="431">
        <f t="shared" si="7"/>
        <v>24600</v>
      </c>
      <c r="P19" s="621">
        <v>202600</v>
      </c>
      <c r="Q19" s="430">
        <f t="shared" si="6"/>
        <v>36800</v>
      </c>
      <c r="R19" s="431">
        <f t="shared" si="14"/>
        <v>43000</v>
      </c>
      <c r="S19" s="621">
        <v>221000</v>
      </c>
      <c r="T19" s="430">
        <f t="shared" si="8"/>
        <v>36800</v>
      </c>
      <c r="U19" s="431">
        <f t="shared" si="9"/>
        <v>61400</v>
      </c>
      <c r="V19" s="621">
        <v>245600</v>
      </c>
      <c r="W19" s="430">
        <f t="shared" si="10"/>
        <v>36800</v>
      </c>
      <c r="X19" s="431">
        <f t="shared" si="11"/>
        <v>86000</v>
      </c>
      <c r="Y19" s="621">
        <v>276300</v>
      </c>
      <c r="Z19" s="430">
        <f t="shared" si="12"/>
        <v>36800</v>
      </c>
      <c r="AA19" s="431">
        <f t="shared" si="13"/>
        <v>116700</v>
      </c>
    </row>
    <row r="20" spans="1:27" ht="13.5" thickBot="1" x14ac:dyDescent="0.25">
      <c r="A20" s="171"/>
      <c r="B20" s="626">
        <v>5</v>
      </c>
      <c r="C20" s="621">
        <v>131600</v>
      </c>
      <c r="D20" s="621">
        <v>144800</v>
      </c>
      <c r="E20" s="429">
        <f t="shared" si="0"/>
        <v>13200</v>
      </c>
      <c r="F20" s="632">
        <v>157900</v>
      </c>
      <c r="G20" s="629">
        <f t="shared" si="1"/>
        <v>26300</v>
      </c>
      <c r="H20" s="632">
        <v>171100</v>
      </c>
      <c r="I20" s="629">
        <f t="shared" si="2"/>
        <v>39500</v>
      </c>
      <c r="J20" s="632">
        <v>184200</v>
      </c>
      <c r="K20" s="430">
        <f t="shared" si="3"/>
        <v>39500</v>
      </c>
      <c r="L20" s="431">
        <f t="shared" si="4"/>
        <v>13100</v>
      </c>
      <c r="M20" s="621">
        <v>197400</v>
      </c>
      <c r="N20" s="430">
        <f t="shared" si="5"/>
        <v>39500</v>
      </c>
      <c r="O20" s="431">
        <f t="shared" si="7"/>
        <v>26300</v>
      </c>
      <c r="P20" s="621">
        <v>217100</v>
      </c>
      <c r="Q20" s="430">
        <f t="shared" si="6"/>
        <v>39500</v>
      </c>
      <c r="R20" s="431">
        <f t="shared" si="14"/>
        <v>46000</v>
      </c>
      <c r="S20" s="621">
        <v>236900</v>
      </c>
      <c r="T20" s="430">
        <f t="shared" si="8"/>
        <v>39500</v>
      </c>
      <c r="U20" s="431">
        <f t="shared" si="9"/>
        <v>65800</v>
      </c>
      <c r="V20" s="621">
        <v>263200</v>
      </c>
      <c r="W20" s="430">
        <f t="shared" si="10"/>
        <v>39500</v>
      </c>
      <c r="X20" s="431">
        <f t="shared" si="11"/>
        <v>92100</v>
      </c>
      <c r="Y20" s="621">
        <v>296100</v>
      </c>
      <c r="Z20" s="430">
        <f t="shared" si="12"/>
        <v>39500</v>
      </c>
      <c r="AA20" s="431">
        <f t="shared" si="13"/>
        <v>125000</v>
      </c>
    </row>
    <row r="21" spans="1:27" ht="13.5" thickBot="1" x14ac:dyDescent="0.25">
      <c r="A21" s="171"/>
      <c r="B21" s="626">
        <v>6</v>
      </c>
      <c r="C21" s="621">
        <v>142500</v>
      </c>
      <c r="D21" s="621">
        <v>156800</v>
      </c>
      <c r="E21" s="429">
        <f t="shared" si="0"/>
        <v>14300</v>
      </c>
      <c r="F21" s="632">
        <v>171000</v>
      </c>
      <c r="G21" s="629">
        <f t="shared" si="1"/>
        <v>28500</v>
      </c>
      <c r="H21" s="632">
        <v>185300</v>
      </c>
      <c r="I21" s="629">
        <f t="shared" si="2"/>
        <v>42800</v>
      </c>
      <c r="J21" s="632">
        <v>199500</v>
      </c>
      <c r="K21" s="430">
        <f t="shared" si="3"/>
        <v>42800</v>
      </c>
      <c r="L21" s="431">
        <f t="shared" si="4"/>
        <v>14200</v>
      </c>
      <c r="M21" s="621">
        <v>213800</v>
      </c>
      <c r="N21" s="430">
        <f t="shared" si="5"/>
        <v>42800</v>
      </c>
      <c r="O21" s="431">
        <f>M21-H21</f>
        <v>28500</v>
      </c>
      <c r="P21" s="621">
        <v>235100</v>
      </c>
      <c r="Q21" s="430">
        <f t="shared" si="6"/>
        <v>42800</v>
      </c>
      <c r="R21" s="431">
        <f>P21-H21</f>
        <v>49800</v>
      </c>
      <c r="S21" s="621">
        <v>256500</v>
      </c>
      <c r="T21" s="430">
        <f t="shared" si="8"/>
        <v>42800</v>
      </c>
      <c r="U21" s="431">
        <f t="shared" si="9"/>
        <v>71200</v>
      </c>
      <c r="V21" s="621">
        <v>285000</v>
      </c>
      <c r="W21" s="430">
        <f t="shared" si="10"/>
        <v>42800</v>
      </c>
      <c r="X21" s="431">
        <f t="shared" si="11"/>
        <v>99700</v>
      </c>
      <c r="Y21" s="621">
        <v>320600</v>
      </c>
      <c r="Z21" s="430">
        <f t="shared" si="12"/>
        <v>42800</v>
      </c>
      <c r="AA21" s="431">
        <f t="shared" si="13"/>
        <v>135300</v>
      </c>
    </row>
    <row r="22" spans="1:27" ht="13.5" thickBot="1" x14ac:dyDescent="0.25">
      <c r="A22" s="171"/>
      <c r="B22" s="626">
        <v>7</v>
      </c>
      <c r="C22" s="621">
        <v>154200</v>
      </c>
      <c r="D22" s="621">
        <v>169600</v>
      </c>
      <c r="E22" s="429">
        <f t="shared" si="0"/>
        <v>15400</v>
      </c>
      <c r="F22" s="632">
        <v>185000</v>
      </c>
      <c r="G22" s="629">
        <f t="shared" si="1"/>
        <v>30800</v>
      </c>
      <c r="H22" s="632">
        <v>200500</v>
      </c>
      <c r="I22" s="629">
        <f t="shared" si="2"/>
        <v>46300</v>
      </c>
      <c r="J22" s="632">
        <v>215900</v>
      </c>
      <c r="K22" s="430">
        <f t="shared" si="3"/>
        <v>46300</v>
      </c>
      <c r="L22" s="431">
        <f t="shared" si="4"/>
        <v>15400</v>
      </c>
      <c r="M22" s="621">
        <v>231300</v>
      </c>
      <c r="N22" s="430">
        <f t="shared" si="5"/>
        <v>46300</v>
      </c>
      <c r="O22" s="431">
        <f>M22-H22</f>
        <v>30800</v>
      </c>
      <c r="P22" s="621">
        <v>254400</v>
      </c>
      <c r="Q22" s="430">
        <f t="shared" si="6"/>
        <v>46300</v>
      </c>
      <c r="R22" s="431">
        <f>P22-H22</f>
        <v>53900</v>
      </c>
      <c r="S22" s="621">
        <v>277600</v>
      </c>
      <c r="T22" s="430">
        <f t="shared" si="8"/>
        <v>46300</v>
      </c>
      <c r="U22" s="431">
        <f t="shared" si="9"/>
        <v>77100</v>
      </c>
      <c r="V22" s="621">
        <v>308400</v>
      </c>
      <c r="W22" s="430">
        <f t="shared" si="10"/>
        <v>46300</v>
      </c>
      <c r="X22" s="431">
        <f t="shared" si="11"/>
        <v>107900</v>
      </c>
      <c r="Y22" s="621">
        <v>347000</v>
      </c>
      <c r="Z22" s="430">
        <f t="shared" si="12"/>
        <v>46300</v>
      </c>
      <c r="AA22" s="431">
        <f t="shared" si="13"/>
        <v>146500</v>
      </c>
    </row>
    <row r="23" spans="1:27" ht="13.5" thickBot="1" x14ac:dyDescent="0.25">
      <c r="A23" s="342"/>
      <c r="B23" s="627">
        <v>8</v>
      </c>
      <c r="C23" s="621">
        <v>167000</v>
      </c>
      <c r="D23" s="621">
        <v>183700</v>
      </c>
      <c r="E23" s="432">
        <f t="shared" si="0"/>
        <v>16700</v>
      </c>
      <c r="F23" s="632">
        <v>200400</v>
      </c>
      <c r="G23" s="630">
        <f>F23-C23</f>
        <v>33400</v>
      </c>
      <c r="H23" s="632">
        <v>217100</v>
      </c>
      <c r="I23" s="630">
        <f>H23-C23</f>
        <v>50100</v>
      </c>
      <c r="J23" s="632">
        <v>233800</v>
      </c>
      <c r="K23" s="433">
        <f t="shared" si="3"/>
        <v>50100</v>
      </c>
      <c r="L23" s="434">
        <f>J23-H23</f>
        <v>16700</v>
      </c>
      <c r="M23" s="621">
        <v>250500</v>
      </c>
      <c r="N23" s="433">
        <f t="shared" si="5"/>
        <v>50100</v>
      </c>
      <c r="O23" s="434">
        <f>M23-H23</f>
        <v>33400</v>
      </c>
      <c r="P23" s="621">
        <v>275600</v>
      </c>
      <c r="Q23" s="433">
        <f t="shared" si="6"/>
        <v>50100</v>
      </c>
      <c r="R23" s="434">
        <f>P23-H23</f>
        <v>58500</v>
      </c>
      <c r="S23" s="621">
        <v>300600</v>
      </c>
      <c r="T23" s="433">
        <f t="shared" si="8"/>
        <v>50100</v>
      </c>
      <c r="U23" s="434">
        <f t="shared" si="9"/>
        <v>83500</v>
      </c>
      <c r="V23" s="621">
        <v>334000</v>
      </c>
      <c r="W23" s="433">
        <f t="shared" si="10"/>
        <v>50100</v>
      </c>
      <c r="X23" s="434">
        <f t="shared" si="11"/>
        <v>116900</v>
      </c>
      <c r="Y23" s="621">
        <v>375800</v>
      </c>
      <c r="Z23" s="433">
        <f t="shared" si="12"/>
        <v>50100</v>
      </c>
      <c r="AA23" s="434">
        <f t="shared" si="13"/>
        <v>158700</v>
      </c>
    </row>
    <row r="24" spans="1:27" ht="13.5" thickBot="1" x14ac:dyDescent="0.25">
      <c r="A24" s="347"/>
      <c r="B24" s="627">
        <v>9</v>
      </c>
      <c r="C24" s="621">
        <v>180900</v>
      </c>
      <c r="D24" s="621">
        <v>199000</v>
      </c>
      <c r="E24" s="435">
        <f t="shared" si="0"/>
        <v>18100</v>
      </c>
      <c r="F24" s="632">
        <v>217100</v>
      </c>
      <c r="G24" s="631">
        <f>F24-C24</f>
        <v>36200</v>
      </c>
      <c r="H24" s="632">
        <v>235200</v>
      </c>
      <c r="I24" s="631">
        <f>H24-C24</f>
        <v>54300</v>
      </c>
      <c r="J24" s="632">
        <v>253300</v>
      </c>
      <c r="K24" s="436">
        <f>I24</f>
        <v>54300</v>
      </c>
      <c r="L24" s="437">
        <f>J24-H24</f>
        <v>18100</v>
      </c>
      <c r="M24" s="621">
        <v>271400</v>
      </c>
      <c r="N24" s="436">
        <f>K24</f>
        <v>54300</v>
      </c>
      <c r="O24" s="437">
        <f>M24-H24</f>
        <v>36200</v>
      </c>
      <c r="P24" s="621">
        <v>298500</v>
      </c>
      <c r="Q24" s="436">
        <f>N24</f>
        <v>54300</v>
      </c>
      <c r="R24" s="437">
        <f>P24-H24</f>
        <v>63300</v>
      </c>
      <c r="S24" s="621">
        <v>325600</v>
      </c>
      <c r="T24" s="436">
        <f>Q24</f>
        <v>54300</v>
      </c>
      <c r="U24" s="437">
        <f>S24-H24</f>
        <v>90400</v>
      </c>
      <c r="V24" s="621">
        <v>361800</v>
      </c>
      <c r="W24" s="436">
        <f>T24</f>
        <v>54300</v>
      </c>
      <c r="X24" s="437">
        <f t="shared" si="11"/>
        <v>126600</v>
      </c>
      <c r="Y24" s="621">
        <v>407000</v>
      </c>
      <c r="Z24" s="436">
        <f>W24</f>
        <v>54300</v>
      </c>
      <c r="AA24" s="437">
        <f t="shared" si="13"/>
        <v>171800</v>
      </c>
    </row>
    <row r="25" spans="1:27" ht="13.5" thickBot="1" x14ac:dyDescent="0.25"/>
    <row r="26" spans="1:27" ht="13.5" thickBot="1" x14ac:dyDescent="0.25">
      <c r="D26" s="42" t="s">
        <v>26</v>
      </c>
      <c r="E26" s="43"/>
      <c r="F26" s="43"/>
      <c r="G26" s="43"/>
      <c r="H26" s="43"/>
      <c r="I26" s="43"/>
      <c r="J26" s="43"/>
      <c r="K26" s="368"/>
      <c r="L26" s="44"/>
      <c r="M26" s="43" t="s">
        <v>27</v>
      </c>
      <c r="N26" s="43"/>
      <c r="O26" s="43"/>
      <c r="P26" s="367"/>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1">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58500</v>
      </c>
      <c r="D29" s="181">
        <f>E4</f>
        <v>5900</v>
      </c>
      <c r="E29" s="181">
        <f>G4</f>
        <v>11700</v>
      </c>
      <c r="F29" s="181">
        <f>I4</f>
        <v>17600</v>
      </c>
      <c r="G29" s="181">
        <f>K4</f>
        <v>17600</v>
      </c>
      <c r="H29" s="181">
        <f>N4</f>
        <v>17600</v>
      </c>
      <c r="I29" s="181">
        <f>Q4</f>
        <v>17600</v>
      </c>
      <c r="J29" s="343">
        <f>T4</f>
        <v>17600</v>
      </c>
      <c r="K29" s="181">
        <f>W4</f>
        <v>17600</v>
      </c>
      <c r="L29" s="179">
        <f>Z4</f>
        <v>17600</v>
      </c>
      <c r="M29" s="369">
        <f>L4</f>
        <v>5800</v>
      </c>
      <c r="N29" s="369">
        <f>O4</f>
        <v>11700</v>
      </c>
      <c r="O29" s="370">
        <f>R4</f>
        <v>20400</v>
      </c>
      <c r="P29" s="268">
        <f>U4</f>
        <v>29200</v>
      </c>
      <c r="Q29" s="370">
        <f>X4</f>
        <v>40900</v>
      </c>
      <c r="R29" s="187">
        <f>AA4</f>
        <v>55500</v>
      </c>
      <c r="S29" s="372"/>
    </row>
    <row r="30" spans="1:27" x14ac:dyDescent="0.2">
      <c r="A30" t="s">
        <v>29</v>
      </c>
      <c r="B30" s="361">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67800</v>
      </c>
      <c r="D33" s="183">
        <f t="shared" ref="D33:D38" si="16">E5</f>
        <v>6800</v>
      </c>
      <c r="E33" s="183">
        <f t="shared" ref="E33:E38" si="17">G5</f>
        <v>13600</v>
      </c>
      <c r="F33" s="183">
        <f t="shared" ref="F33:F38" si="18">I5</f>
        <v>20300</v>
      </c>
      <c r="G33" s="183">
        <f t="shared" ref="G33:G38" si="19">K5</f>
        <v>20300</v>
      </c>
      <c r="H33" s="183">
        <f t="shared" ref="H33:H38" si="20">N5</f>
        <v>20300</v>
      </c>
      <c r="I33" s="183">
        <f t="shared" ref="I33:I38" si="21">Q5</f>
        <v>20300</v>
      </c>
      <c r="J33" s="373">
        <f t="shared" ref="J33:J38" si="22">T5</f>
        <v>20300</v>
      </c>
      <c r="K33" s="183">
        <f t="shared" ref="K33:K38" si="23">W5</f>
        <v>20300</v>
      </c>
      <c r="L33" s="198">
        <f t="shared" ref="L33:L38" si="24">Z5</f>
        <v>20300</v>
      </c>
      <c r="M33" s="376">
        <f t="shared" ref="M33:M38" si="25">L5</f>
        <v>6800</v>
      </c>
      <c r="N33" s="193">
        <f t="shared" ref="N33:N38" si="26">O5</f>
        <v>13600</v>
      </c>
      <c r="O33" s="193">
        <f t="shared" ref="O33:O38" si="27">R5</f>
        <v>23800</v>
      </c>
      <c r="P33" s="193">
        <f t="shared" ref="P33:P38" si="28">U5</f>
        <v>33900</v>
      </c>
      <c r="Q33" s="193">
        <f t="shared" ref="Q33:Q38" si="29">X5</f>
        <v>47500</v>
      </c>
      <c r="R33" s="189">
        <f t="shared" ref="R33:R38" si="30">AA5</f>
        <v>64500</v>
      </c>
      <c r="S33" s="15"/>
    </row>
    <row r="34" spans="1:24" x14ac:dyDescent="0.2">
      <c r="A34" s="16"/>
      <c r="B34" s="22">
        <v>2</v>
      </c>
      <c r="C34" s="176">
        <f t="shared" si="15"/>
        <v>71900</v>
      </c>
      <c r="D34" s="184">
        <f t="shared" si="16"/>
        <v>7200</v>
      </c>
      <c r="E34" s="184">
        <f t="shared" si="17"/>
        <v>14400</v>
      </c>
      <c r="F34" s="184">
        <f t="shared" si="18"/>
        <v>21600</v>
      </c>
      <c r="G34" s="184">
        <f t="shared" si="19"/>
        <v>21600</v>
      </c>
      <c r="H34" s="184">
        <f t="shared" si="20"/>
        <v>21600</v>
      </c>
      <c r="I34" s="184">
        <f t="shared" si="21"/>
        <v>21600</v>
      </c>
      <c r="J34" s="374">
        <f t="shared" si="22"/>
        <v>21600</v>
      </c>
      <c r="K34" s="184">
        <f t="shared" si="23"/>
        <v>21600</v>
      </c>
      <c r="L34" s="200">
        <f t="shared" si="24"/>
        <v>21600</v>
      </c>
      <c r="M34" s="377">
        <f t="shared" si="25"/>
        <v>7200</v>
      </c>
      <c r="N34" s="194">
        <f t="shared" si="26"/>
        <v>14400</v>
      </c>
      <c r="O34" s="194">
        <f t="shared" si="27"/>
        <v>25100</v>
      </c>
      <c r="P34" s="194">
        <f t="shared" si="28"/>
        <v>35900</v>
      </c>
      <c r="Q34" s="194">
        <f t="shared" si="29"/>
        <v>50300</v>
      </c>
      <c r="R34" s="190">
        <f t="shared" si="30"/>
        <v>68300</v>
      </c>
      <c r="S34" s="17"/>
    </row>
    <row r="35" spans="1:24" x14ac:dyDescent="0.2">
      <c r="A35" s="16"/>
      <c r="B35" s="22">
        <v>3</v>
      </c>
      <c r="C35" s="176">
        <f t="shared" si="15"/>
        <v>75800</v>
      </c>
      <c r="D35" s="184">
        <f t="shared" si="16"/>
        <v>7600</v>
      </c>
      <c r="E35" s="184">
        <f t="shared" si="17"/>
        <v>15200</v>
      </c>
      <c r="F35" s="184">
        <f t="shared" si="18"/>
        <v>22700</v>
      </c>
      <c r="G35" s="184">
        <f t="shared" si="19"/>
        <v>22700</v>
      </c>
      <c r="H35" s="184">
        <f t="shared" si="20"/>
        <v>22700</v>
      </c>
      <c r="I35" s="184">
        <f t="shared" si="21"/>
        <v>22700</v>
      </c>
      <c r="J35" s="374">
        <f t="shared" si="22"/>
        <v>22700</v>
      </c>
      <c r="K35" s="184">
        <f t="shared" si="23"/>
        <v>22700</v>
      </c>
      <c r="L35" s="200">
        <f t="shared" si="24"/>
        <v>22700</v>
      </c>
      <c r="M35" s="377">
        <f t="shared" si="25"/>
        <v>7600</v>
      </c>
      <c r="N35" s="194">
        <f t="shared" si="26"/>
        <v>15200</v>
      </c>
      <c r="O35" s="194">
        <f t="shared" si="27"/>
        <v>26600</v>
      </c>
      <c r="P35" s="194">
        <f t="shared" si="28"/>
        <v>37900</v>
      </c>
      <c r="Q35" s="194">
        <f t="shared" si="29"/>
        <v>53100</v>
      </c>
      <c r="R35" s="190">
        <f t="shared" si="30"/>
        <v>72100</v>
      </c>
      <c r="S35" s="17"/>
    </row>
    <row r="36" spans="1:24" x14ac:dyDescent="0.2">
      <c r="A36" s="16"/>
      <c r="B36" s="22">
        <v>4</v>
      </c>
      <c r="C36" s="176">
        <f t="shared" si="15"/>
        <v>80200</v>
      </c>
      <c r="D36" s="184">
        <f t="shared" si="16"/>
        <v>8000</v>
      </c>
      <c r="E36" s="184">
        <f t="shared" si="17"/>
        <v>16000</v>
      </c>
      <c r="F36" s="184">
        <f t="shared" si="18"/>
        <v>24100</v>
      </c>
      <c r="G36" s="184">
        <f t="shared" si="19"/>
        <v>24100</v>
      </c>
      <c r="H36" s="184">
        <f t="shared" si="20"/>
        <v>24100</v>
      </c>
      <c r="I36" s="184">
        <f t="shared" si="21"/>
        <v>24100</v>
      </c>
      <c r="J36" s="374">
        <f t="shared" si="22"/>
        <v>24100</v>
      </c>
      <c r="K36" s="184">
        <f t="shared" si="23"/>
        <v>24100</v>
      </c>
      <c r="L36" s="200">
        <f t="shared" si="24"/>
        <v>24100</v>
      </c>
      <c r="M36" s="377">
        <f t="shared" si="25"/>
        <v>8000</v>
      </c>
      <c r="N36" s="194">
        <f t="shared" si="26"/>
        <v>16000</v>
      </c>
      <c r="O36" s="194">
        <f t="shared" si="27"/>
        <v>28000</v>
      </c>
      <c r="P36" s="194">
        <f t="shared" si="28"/>
        <v>40100</v>
      </c>
      <c r="Q36" s="194">
        <f t="shared" si="29"/>
        <v>56100</v>
      </c>
      <c r="R36" s="190">
        <f t="shared" si="30"/>
        <v>76200</v>
      </c>
      <c r="S36" s="17"/>
      <c r="X36" s="53"/>
    </row>
    <row r="37" spans="1:24" x14ac:dyDescent="0.2">
      <c r="A37" s="16"/>
      <c r="B37" s="22">
        <v>5</v>
      </c>
      <c r="C37" s="176">
        <f t="shared" si="15"/>
        <v>84100</v>
      </c>
      <c r="D37" s="184">
        <f t="shared" si="16"/>
        <v>8400</v>
      </c>
      <c r="E37" s="184">
        <f t="shared" si="17"/>
        <v>16800</v>
      </c>
      <c r="F37" s="184">
        <f t="shared" si="18"/>
        <v>25200</v>
      </c>
      <c r="G37" s="184">
        <f t="shared" si="19"/>
        <v>25200</v>
      </c>
      <c r="H37" s="184">
        <f t="shared" si="20"/>
        <v>25200</v>
      </c>
      <c r="I37" s="184">
        <f t="shared" si="21"/>
        <v>25200</v>
      </c>
      <c r="J37" s="374">
        <f t="shared" si="22"/>
        <v>25200</v>
      </c>
      <c r="K37" s="184">
        <f t="shared" si="23"/>
        <v>25200</v>
      </c>
      <c r="L37" s="200">
        <f t="shared" si="24"/>
        <v>25200</v>
      </c>
      <c r="M37" s="377">
        <f t="shared" si="25"/>
        <v>8400</v>
      </c>
      <c r="N37" s="194">
        <f t="shared" si="26"/>
        <v>16900</v>
      </c>
      <c r="O37" s="194">
        <f t="shared" si="27"/>
        <v>29500</v>
      </c>
      <c r="P37" s="194">
        <f t="shared" si="28"/>
        <v>42100</v>
      </c>
      <c r="Q37" s="194">
        <f t="shared" si="29"/>
        <v>58900</v>
      </c>
      <c r="R37" s="190">
        <f t="shared" si="30"/>
        <v>79900</v>
      </c>
      <c r="S37" s="17"/>
    </row>
    <row r="38" spans="1:24" ht="13.5" thickBot="1" x14ac:dyDescent="0.25">
      <c r="A38" s="18"/>
      <c r="B38" s="23">
        <v>6</v>
      </c>
      <c r="C38" s="177">
        <f t="shared" si="15"/>
        <v>88200</v>
      </c>
      <c r="D38" s="185">
        <f t="shared" si="16"/>
        <v>8800</v>
      </c>
      <c r="E38" s="185">
        <f t="shared" si="17"/>
        <v>17600</v>
      </c>
      <c r="F38" s="185">
        <f t="shared" si="18"/>
        <v>26500</v>
      </c>
      <c r="G38" s="185">
        <f t="shared" si="19"/>
        <v>26500</v>
      </c>
      <c r="H38" s="185">
        <f t="shared" si="20"/>
        <v>26500</v>
      </c>
      <c r="I38" s="185">
        <f t="shared" si="21"/>
        <v>26500</v>
      </c>
      <c r="J38" s="375">
        <f t="shared" si="22"/>
        <v>26500</v>
      </c>
      <c r="K38" s="185">
        <f t="shared" si="23"/>
        <v>26500</v>
      </c>
      <c r="L38" s="202">
        <f t="shared" si="24"/>
        <v>26500</v>
      </c>
      <c r="M38" s="378">
        <f t="shared" si="25"/>
        <v>8800</v>
      </c>
      <c r="N38" s="195">
        <f t="shared" si="26"/>
        <v>17600</v>
      </c>
      <c r="O38" s="195">
        <f t="shared" si="27"/>
        <v>30800</v>
      </c>
      <c r="P38" s="195">
        <f t="shared" si="28"/>
        <v>44100</v>
      </c>
      <c r="Q38" s="195">
        <f t="shared" si="29"/>
        <v>61700</v>
      </c>
      <c r="R38" s="191">
        <f t="shared" si="30"/>
        <v>83800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84200</v>
      </c>
      <c r="D45" s="183">
        <f>E11</f>
        <v>8400</v>
      </c>
      <c r="E45" s="183">
        <f>G11</f>
        <v>16800</v>
      </c>
      <c r="F45" s="183">
        <f>I11</f>
        <v>25300</v>
      </c>
      <c r="G45" s="183">
        <f>K11</f>
        <v>25300</v>
      </c>
      <c r="H45" s="183">
        <f>N11</f>
        <v>25300</v>
      </c>
      <c r="I45" s="199">
        <f>Q11</f>
        <v>25300</v>
      </c>
      <c r="J45" s="183">
        <f>T11</f>
        <v>25300</v>
      </c>
      <c r="K45" s="183">
        <f>W11</f>
        <v>25300</v>
      </c>
      <c r="L45" s="198">
        <f>Z11</f>
        <v>25300</v>
      </c>
      <c r="M45" s="376">
        <f>L11</f>
        <v>8400</v>
      </c>
      <c r="N45" s="193">
        <f>O11</f>
        <v>16800</v>
      </c>
      <c r="O45" s="193">
        <f>R11</f>
        <v>29400</v>
      </c>
      <c r="P45" s="193">
        <f>U11</f>
        <v>42100</v>
      </c>
      <c r="Q45" s="193">
        <f>X11</f>
        <v>58900</v>
      </c>
      <c r="R45" s="189">
        <f>AA11</f>
        <v>80000</v>
      </c>
      <c r="S45" s="15"/>
    </row>
    <row r="46" spans="1:24" x14ac:dyDescent="0.2">
      <c r="A46" s="16"/>
      <c r="B46" s="22">
        <v>2</v>
      </c>
      <c r="C46" s="176">
        <f>C12</f>
        <v>88300</v>
      </c>
      <c r="D46" s="184">
        <f>E12</f>
        <v>8800</v>
      </c>
      <c r="E46" s="184">
        <f>G12</f>
        <v>17700</v>
      </c>
      <c r="F46" s="184">
        <f>I12</f>
        <v>26500</v>
      </c>
      <c r="G46" s="184">
        <f>K12</f>
        <v>26500</v>
      </c>
      <c r="H46" s="184">
        <f>N12</f>
        <v>26500</v>
      </c>
      <c r="I46" s="201">
        <f>Q12</f>
        <v>26500</v>
      </c>
      <c r="J46" s="184">
        <f>T12</f>
        <v>26500</v>
      </c>
      <c r="K46" s="184">
        <f>W12</f>
        <v>26500</v>
      </c>
      <c r="L46" s="200">
        <f>Z12</f>
        <v>26500</v>
      </c>
      <c r="M46" s="377">
        <f>L12</f>
        <v>8800</v>
      </c>
      <c r="N46" s="194">
        <f>O12</f>
        <v>17700</v>
      </c>
      <c r="O46" s="194">
        <f>R12</f>
        <v>30900</v>
      </c>
      <c r="P46" s="194">
        <f>U12</f>
        <v>44100</v>
      </c>
      <c r="Q46" s="194">
        <f>X12</f>
        <v>61800</v>
      </c>
      <c r="R46" s="190">
        <f>AA12</f>
        <v>83900</v>
      </c>
      <c r="S46" s="17"/>
    </row>
    <row r="47" spans="1:24" x14ac:dyDescent="0.2">
      <c r="A47" s="16"/>
      <c r="B47" s="22">
        <v>3</v>
      </c>
      <c r="C47" s="176">
        <f>C13</f>
        <v>93200</v>
      </c>
      <c r="D47" s="184">
        <f>E13</f>
        <v>9300</v>
      </c>
      <c r="E47" s="184">
        <f>G13</f>
        <v>18600</v>
      </c>
      <c r="F47" s="184">
        <f>I13</f>
        <v>28000</v>
      </c>
      <c r="G47" s="184">
        <f>K13</f>
        <v>28000</v>
      </c>
      <c r="H47" s="184">
        <f>N13</f>
        <v>28000</v>
      </c>
      <c r="I47" s="201">
        <f>Q13</f>
        <v>28000</v>
      </c>
      <c r="J47" s="184">
        <f>T13</f>
        <v>28000</v>
      </c>
      <c r="K47" s="184">
        <f>W13</f>
        <v>28000</v>
      </c>
      <c r="L47" s="200">
        <f>Z13</f>
        <v>28000</v>
      </c>
      <c r="M47" s="377">
        <f>L13</f>
        <v>9300</v>
      </c>
      <c r="N47" s="194">
        <f>O13</f>
        <v>18600</v>
      </c>
      <c r="O47" s="194">
        <f>R13</f>
        <v>32600</v>
      </c>
      <c r="P47" s="194">
        <f>U13</f>
        <v>46600</v>
      </c>
      <c r="Q47" s="194">
        <f>X13</f>
        <v>65200</v>
      </c>
      <c r="R47" s="190">
        <f>AA13</f>
        <v>88500</v>
      </c>
      <c r="S47" s="17"/>
    </row>
    <row r="48" spans="1:24" x14ac:dyDescent="0.2">
      <c r="A48" s="16"/>
      <c r="B48" s="22">
        <v>4</v>
      </c>
      <c r="C48" s="176">
        <f>C14</f>
        <v>99000</v>
      </c>
      <c r="D48" s="184">
        <f>E14</f>
        <v>9900</v>
      </c>
      <c r="E48" s="184">
        <f>G14</f>
        <v>19800</v>
      </c>
      <c r="F48" s="184">
        <f>I14</f>
        <v>29700</v>
      </c>
      <c r="G48" s="184">
        <f>K14</f>
        <v>29700</v>
      </c>
      <c r="H48" s="184">
        <f>N14</f>
        <v>29700</v>
      </c>
      <c r="I48" s="201">
        <f>Q14</f>
        <v>29700</v>
      </c>
      <c r="J48" s="184">
        <f>T14</f>
        <v>29700</v>
      </c>
      <c r="K48" s="184">
        <f>W14</f>
        <v>29700</v>
      </c>
      <c r="L48" s="200">
        <f>Z14</f>
        <v>29700</v>
      </c>
      <c r="M48" s="377">
        <f>L14</f>
        <v>9900</v>
      </c>
      <c r="N48" s="194">
        <f>O14</f>
        <v>19800</v>
      </c>
      <c r="O48" s="194">
        <f>R14</f>
        <v>34700</v>
      </c>
      <c r="P48" s="194">
        <f>U14</f>
        <v>49500</v>
      </c>
      <c r="Q48" s="194">
        <f>X14</f>
        <v>69300</v>
      </c>
      <c r="R48" s="190">
        <f>AA14</f>
        <v>94100</v>
      </c>
      <c r="S48" s="17"/>
    </row>
    <row r="49" spans="1:19" ht="13.5" thickBot="1" x14ac:dyDescent="0.25">
      <c r="A49" s="18"/>
      <c r="B49" s="23">
        <v>5</v>
      </c>
      <c r="C49" s="177">
        <f>C15</f>
        <v>106700</v>
      </c>
      <c r="D49" s="185">
        <f>E15</f>
        <v>10700</v>
      </c>
      <c r="E49" s="185">
        <f>G15</f>
        <v>21300</v>
      </c>
      <c r="F49" s="185">
        <f>I15</f>
        <v>32000</v>
      </c>
      <c r="G49" s="185">
        <f>K15</f>
        <v>32000</v>
      </c>
      <c r="H49" s="185">
        <f>N15</f>
        <v>32000</v>
      </c>
      <c r="I49" s="203">
        <f>Q15</f>
        <v>32000</v>
      </c>
      <c r="J49" s="185">
        <f>T15</f>
        <v>32000</v>
      </c>
      <c r="K49" s="185">
        <f>W15</f>
        <v>32000</v>
      </c>
      <c r="L49" s="202">
        <f>Z15</f>
        <v>32000</v>
      </c>
      <c r="M49" s="378">
        <f>L15</f>
        <v>10700</v>
      </c>
      <c r="N49" s="195">
        <f>O15</f>
        <v>21400</v>
      </c>
      <c r="O49" s="195">
        <f>R15</f>
        <v>37400</v>
      </c>
      <c r="P49" s="195">
        <f>U15</f>
        <v>53400</v>
      </c>
      <c r="Q49" s="195">
        <f>X15</f>
        <v>74700</v>
      </c>
      <c r="R49" s="191">
        <f>AA15</f>
        <v>101400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99100</v>
      </c>
      <c r="D56" s="183">
        <f>E16</f>
        <v>9900</v>
      </c>
      <c r="E56" s="183">
        <f>G16</f>
        <v>19800</v>
      </c>
      <c r="F56" s="183">
        <f>I16</f>
        <v>29700</v>
      </c>
      <c r="G56" s="183">
        <f>K16</f>
        <v>29700</v>
      </c>
      <c r="H56" s="183">
        <f>N16</f>
        <v>29700</v>
      </c>
      <c r="I56" s="199">
        <f>Q16</f>
        <v>29700</v>
      </c>
      <c r="J56" s="183">
        <f>T16</f>
        <v>29700</v>
      </c>
      <c r="K56" s="183">
        <f>W16</f>
        <v>29700</v>
      </c>
      <c r="L56" s="198">
        <f>Z16</f>
        <v>29700</v>
      </c>
      <c r="M56" s="376">
        <f>L16</f>
        <v>9900</v>
      </c>
      <c r="N56" s="193">
        <f>O16</f>
        <v>19900</v>
      </c>
      <c r="O56" s="193">
        <f>R16</f>
        <v>34700</v>
      </c>
      <c r="P56" s="193">
        <f>U16</f>
        <v>49600</v>
      </c>
      <c r="Q56" s="193">
        <f>X16</f>
        <v>69400</v>
      </c>
      <c r="R56" s="189">
        <f>AA16</f>
        <v>94200</v>
      </c>
      <c r="S56" s="15"/>
    </row>
    <row r="57" spans="1:19" x14ac:dyDescent="0.2">
      <c r="A57" s="16"/>
      <c r="B57" s="22">
        <v>2</v>
      </c>
      <c r="C57" s="176">
        <f t="shared" si="31"/>
        <v>106800</v>
      </c>
      <c r="D57" s="184">
        <f t="shared" ref="D57:D64" si="32">E17</f>
        <v>10700</v>
      </c>
      <c r="E57" s="184">
        <f t="shared" ref="E57:E63" si="33">G17</f>
        <v>21400</v>
      </c>
      <c r="F57" s="184">
        <f t="shared" ref="F57:F63" si="34">I17</f>
        <v>32000</v>
      </c>
      <c r="G57" s="184">
        <f t="shared" ref="G57:G63" si="35">K17</f>
        <v>32000</v>
      </c>
      <c r="H57" s="184">
        <f t="shared" ref="H57:H63" si="36">N17</f>
        <v>32000</v>
      </c>
      <c r="I57" s="201">
        <f t="shared" ref="I57:I63" si="37">Q17</f>
        <v>32000</v>
      </c>
      <c r="J57" s="184">
        <f t="shared" ref="J57:J63" si="38">T17</f>
        <v>32000</v>
      </c>
      <c r="K57" s="184">
        <f t="shared" ref="K57:K64" si="39">W17</f>
        <v>32000</v>
      </c>
      <c r="L57" s="200">
        <f t="shared" ref="L57:L64" si="40">Z17</f>
        <v>32000</v>
      </c>
      <c r="M57" s="377">
        <f t="shared" ref="M57:M64" si="41">L17</f>
        <v>10700</v>
      </c>
      <c r="N57" s="194">
        <f t="shared" ref="N57:N64" si="42">O17</f>
        <v>21400</v>
      </c>
      <c r="O57" s="194">
        <f t="shared" ref="O57:O64" si="43">R17</f>
        <v>37400</v>
      </c>
      <c r="P57" s="194">
        <f t="shared" ref="P57:P64" si="44">U17</f>
        <v>53400</v>
      </c>
      <c r="Q57" s="194">
        <f t="shared" ref="Q57:Q64" si="45">X17</f>
        <v>92800</v>
      </c>
      <c r="R57" s="190">
        <f t="shared" ref="R57:R64" si="46">AA17</f>
        <v>101500</v>
      </c>
      <c r="S57" s="17"/>
    </row>
    <row r="58" spans="1:19" x14ac:dyDescent="0.2">
      <c r="A58" s="16"/>
      <c r="B58" s="22">
        <v>3</v>
      </c>
      <c r="C58" s="176">
        <f t="shared" si="31"/>
        <v>114500</v>
      </c>
      <c r="D58" s="184">
        <f t="shared" si="32"/>
        <v>11500</v>
      </c>
      <c r="E58" s="184">
        <f t="shared" si="33"/>
        <v>22900</v>
      </c>
      <c r="F58" s="184">
        <f t="shared" si="34"/>
        <v>34400</v>
      </c>
      <c r="G58" s="184">
        <f t="shared" si="35"/>
        <v>34400</v>
      </c>
      <c r="H58" s="184">
        <f t="shared" si="36"/>
        <v>34400</v>
      </c>
      <c r="I58" s="201">
        <f t="shared" si="37"/>
        <v>34400</v>
      </c>
      <c r="J58" s="184">
        <f t="shared" si="38"/>
        <v>34400</v>
      </c>
      <c r="K58" s="184">
        <f t="shared" si="39"/>
        <v>34400</v>
      </c>
      <c r="L58" s="200">
        <f t="shared" si="40"/>
        <v>34400</v>
      </c>
      <c r="M58" s="377">
        <f t="shared" si="41"/>
        <v>11400</v>
      </c>
      <c r="N58" s="194">
        <f t="shared" si="42"/>
        <v>22900</v>
      </c>
      <c r="O58" s="194">
        <f t="shared" si="43"/>
        <v>40000</v>
      </c>
      <c r="P58" s="194">
        <f t="shared" si="44"/>
        <v>57200</v>
      </c>
      <c r="Q58" s="194">
        <f t="shared" si="45"/>
        <v>80100</v>
      </c>
      <c r="R58" s="190">
        <f t="shared" si="46"/>
        <v>108700</v>
      </c>
      <c r="S58" s="17"/>
    </row>
    <row r="59" spans="1:19" x14ac:dyDescent="0.2">
      <c r="A59" s="16"/>
      <c r="B59" s="22">
        <v>4</v>
      </c>
      <c r="C59" s="176">
        <f t="shared" si="31"/>
        <v>122800</v>
      </c>
      <c r="D59" s="184">
        <f t="shared" si="32"/>
        <v>12300</v>
      </c>
      <c r="E59" s="184">
        <f t="shared" si="33"/>
        <v>24600</v>
      </c>
      <c r="F59" s="184">
        <f t="shared" si="34"/>
        <v>36800</v>
      </c>
      <c r="G59" s="184">
        <f t="shared" si="35"/>
        <v>36800</v>
      </c>
      <c r="H59" s="184">
        <f t="shared" si="36"/>
        <v>36800</v>
      </c>
      <c r="I59" s="201">
        <f t="shared" si="37"/>
        <v>36800</v>
      </c>
      <c r="J59" s="184">
        <f t="shared" si="38"/>
        <v>36800</v>
      </c>
      <c r="K59" s="184">
        <f t="shared" si="39"/>
        <v>36800</v>
      </c>
      <c r="L59" s="200">
        <f t="shared" si="40"/>
        <v>36800</v>
      </c>
      <c r="M59" s="377">
        <f t="shared" si="41"/>
        <v>12300</v>
      </c>
      <c r="N59" s="194">
        <f t="shared" si="42"/>
        <v>24600</v>
      </c>
      <c r="O59" s="194">
        <f t="shared" si="43"/>
        <v>43000</v>
      </c>
      <c r="P59" s="194">
        <f t="shared" si="44"/>
        <v>61400</v>
      </c>
      <c r="Q59" s="194">
        <f t="shared" si="45"/>
        <v>86000</v>
      </c>
      <c r="R59" s="190">
        <f t="shared" si="46"/>
        <v>116700</v>
      </c>
      <c r="S59" s="17"/>
    </row>
    <row r="60" spans="1:19" x14ac:dyDescent="0.2">
      <c r="A60" s="16"/>
      <c r="B60" s="22">
        <v>5</v>
      </c>
      <c r="C60" s="176">
        <f t="shared" si="31"/>
        <v>131600</v>
      </c>
      <c r="D60" s="184">
        <f t="shared" si="32"/>
        <v>13200</v>
      </c>
      <c r="E60" s="184">
        <f t="shared" si="33"/>
        <v>26300</v>
      </c>
      <c r="F60" s="184">
        <f t="shared" si="34"/>
        <v>39500</v>
      </c>
      <c r="G60" s="184">
        <f t="shared" si="35"/>
        <v>39500</v>
      </c>
      <c r="H60" s="184">
        <f t="shared" si="36"/>
        <v>39500</v>
      </c>
      <c r="I60" s="201">
        <f t="shared" si="37"/>
        <v>39500</v>
      </c>
      <c r="J60" s="184">
        <f t="shared" si="38"/>
        <v>39500</v>
      </c>
      <c r="K60" s="184">
        <f t="shared" si="39"/>
        <v>39500</v>
      </c>
      <c r="L60" s="200">
        <f t="shared" si="40"/>
        <v>39500</v>
      </c>
      <c r="M60" s="377">
        <f t="shared" si="41"/>
        <v>13100</v>
      </c>
      <c r="N60" s="194">
        <f t="shared" si="42"/>
        <v>26300</v>
      </c>
      <c r="O60" s="194">
        <f t="shared" si="43"/>
        <v>46000</v>
      </c>
      <c r="P60" s="194">
        <f t="shared" si="44"/>
        <v>65800</v>
      </c>
      <c r="Q60" s="194">
        <f t="shared" si="45"/>
        <v>92100</v>
      </c>
      <c r="R60" s="190">
        <f t="shared" si="46"/>
        <v>125000</v>
      </c>
      <c r="S60" s="17"/>
    </row>
    <row r="61" spans="1:19" x14ac:dyDescent="0.2">
      <c r="A61" s="16"/>
      <c r="B61" s="22">
        <v>6</v>
      </c>
      <c r="C61" s="176">
        <f t="shared" si="31"/>
        <v>142500</v>
      </c>
      <c r="D61" s="184">
        <f t="shared" si="32"/>
        <v>14300</v>
      </c>
      <c r="E61" s="184">
        <f t="shared" si="33"/>
        <v>28500</v>
      </c>
      <c r="F61" s="184">
        <f t="shared" si="34"/>
        <v>42800</v>
      </c>
      <c r="G61" s="184">
        <f t="shared" si="35"/>
        <v>42800</v>
      </c>
      <c r="H61" s="184">
        <f t="shared" si="36"/>
        <v>42800</v>
      </c>
      <c r="I61" s="201">
        <f t="shared" si="37"/>
        <v>42800</v>
      </c>
      <c r="J61" s="184">
        <f t="shared" si="38"/>
        <v>42800</v>
      </c>
      <c r="K61" s="184">
        <f t="shared" si="39"/>
        <v>42800</v>
      </c>
      <c r="L61" s="200">
        <f t="shared" si="40"/>
        <v>42800</v>
      </c>
      <c r="M61" s="377">
        <f t="shared" si="41"/>
        <v>14200</v>
      </c>
      <c r="N61" s="194">
        <f t="shared" si="42"/>
        <v>28500</v>
      </c>
      <c r="O61" s="194">
        <f t="shared" si="43"/>
        <v>49800</v>
      </c>
      <c r="P61" s="194">
        <f t="shared" si="44"/>
        <v>71200</v>
      </c>
      <c r="Q61" s="194">
        <f t="shared" si="45"/>
        <v>99700</v>
      </c>
      <c r="R61" s="190">
        <f t="shared" si="46"/>
        <v>135300</v>
      </c>
      <c r="S61" s="17"/>
    </row>
    <row r="62" spans="1:19" x14ac:dyDescent="0.2">
      <c r="A62" s="16"/>
      <c r="B62" s="22">
        <v>7</v>
      </c>
      <c r="C62" s="176">
        <f t="shared" si="31"/>
        <v>154200</v>
      </c>
      <c r="D62" s="184">
        <f t="shared" si="32"/>
        <v>15400</v>
      </c>
      <c r="E62" s="184">
        <f t="shared" si="33"/>
        <v>30800</v>
      </c>
      <c r="F62" s="184">
        <f t="shared" si="34"/>
        <v>46300</v>
      </c>
      <c r="G62" s="184">
        <f t="shared" si="35"/>
        <v>46300</v>
      </c>
      <c r="H62" s="184">
        <f t="shared" si="36"/>
        <v>46300</v>
      </c>
      <c r="I62" s="201">
        <f t="shared" si="37"/>
        <v>46300</v>
      </c>
      <c r="J62" s="184">
        <f t="shared" si="38"/>
        <v>46300</v>
      </c>
      <c r="K62" s="184">
        <f t="shared" si="39"/>
        <v>46300</v>
      </c>
      <c r="L62" s="200">
        <f t="shared" si="40"/>
        <v>46300</v>
      </c>
      <c r="M62" s="377">
        <f t="shared" si="41"/>
        <v>15400</v>
      </c>
      <c r="N62" s="194">
        <f t="shared" si="42"/>
        <v>30800</v>
      </c>
      <c r="O62" s="194">
        <f t="shared" si="43"/>
        <v>53900</v>
      </c>
      <c r="P62" s="194">
        <f t="shared" si="44"/>
        <v>77100</v>
      </c>
      <c r="Q62" s="194">
        <f t="shared" si="45"/>
        <v>107900</v>
      </c>
      <c r="R62" s="190">
        <f t="shared" si="46"/>
        <v>146500</v>
      </c>
      <c r="S62" s="17"/>
    </row>
    <row r="63" spans="1:19" ht="13.5" thickBot="1" x14ac:dyDescent="0.25">
      <c r="A63" s="345"/>
      <c r="B63" s="22">
        <v>8</v>
      </c>
      <c r="C63" s="176">
        <f t="shared" si="31"/>
        <v>167000</v>
      </c>
      <c r="D63" s="184">
        <f t="shared" si="32"/>
        <v>16700</v>
      </c>
      <c r="E63" s="184">
        <f t="shared" si="33"/>
        <v>33400</v>
      </c>
      <c r="F63" s="184">
        <f t="shared" si="34"/>
        <v>50100</v>
      </c>
      <c r="G63" s="184">
        <f t="shared" si="35"/>
        <v>50100</v>
      </c>
      <c r="H63" s="184">
        <f t="shared" si="36"/>
        <v>50100</v>
      </c>
      <c r="I63" s="201">
        <f t="shared" si="37"/>
        <v>50100</v>
      </c>
      <c r="J63" s="184">
        <f t="shared" si="38"/>
        <v>50100</v>
      </c>
      <c r="K63" s="184">
        <f t="shared" si="39"/>
        <v>50100</v>
      </c>
      <c r="L63" s="200">
        <f t="shared" si="40"/>
        <v>50100</v>
      </c>
      <c r="M63" s="377">
        <f t="shared" si="41"/>
        <v>16700</v>
      </c>
      <c r="N63" s="194">
        <f t="shared" si="42"/>
        <v>33400</v>
      </c>
      <c r="O63" s="194">
        <f t="shared" si="43"/>
        <v>58500</v>
      </c>
      <c r="P63" s="194">
        <f t="shared" si="44"/>
        <v>83500</v>
      </c>
      <c r="Q63" s="194">
        <f t="shared" si="45"/>
        <v>116900</v>
      </c>
      <c r="R63" s="190">
        <f t="shared" si="46"/>
        <v>158700</v>
      </c>
      <c r="S63" s="12"/>
    </row>
    <row r="64" spans="1:19" ht="13.5" thickBot="1" x14ac:dyDescent="0.25">
      <c r="A64" s="350"/>
      <c r="B64" s="346">
        <v>9</v>
      </c>
      <c r="C64" s="347">
        <f t="shared" si="31"/>
        <v>180900</v>
      </c>
      <c r="D64" s="348">
        <f t="shared" si="32"/>
        <v>18100</v>
      </c>
      <c r="E64" s="348">
        <f>G24</f>
        <v>36200</v>
      </c>
      <c r="F64" s="348">
        <f>I24</f>
        <v>54300</v>
      </c>
      <c r="G64" s="348">
        <f>K24</f>
        <v>54300</v>
      </c>
      <c r="H64" s="348">
        <f>N24</f>
        <v>54300</v>
      </c>
      <c r="I64" s="349">
        <f>Q24</f>
        <v>54300</v>
      </c>
      <c r="J64" s="185">
        <f>T24</f>
        <v>54300</v>
      </c>
      <c r="K64" s="185">
        <f t="shared" si="39"/>
        <v>54300</v>
      </c>
      <c r="L64" s="202">
        <f t="shared" si="40"/>
        <v>54300</v>
      </c>
      <c r="M64" s="378">
        <f t="shared" si="41"/>
        <v>18100</v>
      </c>
      <c r="N64" s="195">
        <f t="shared" si="42"/>
        <v>36200</v>
      </c>
      <c r="O64" s="195">
        <f t="shared" si="43"/>
        <v>63300</v>
      </c>
      <c r="P64" s="195">
        <f t="shared" si="44"/>
        <v>90400</v>
      </c>
      <c r="Q64" s="195">
        <f t="shared" si="45"/>
        <v>126600</v>
      </c>
      <c r="R64" s="191">
        <f t="shared" si="46"/>
        <v>171800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F4F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zoomScale="125" zoomScaleNormal="125" zoomScalePageLayoutView="125" workbookViewId="0">
      <selection activeCell="B1" sqref="B1:G25"/>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45"/>
      <c r="C1" s="445"/>
      <c r="D1" s="445"/>
      <c r="E1" s="445"/>
    </row>
    <row r="2" spans="2:7" ht="59.1" customHeight="1" x14ac:dyDescent="0.25">
      <c r="B2" s="764" t="s">
        <v>146</v>
      </c>
      <c r="C2" s="764"/>
      <c r="D2" s="764"/>
      <c r="E2" s="764"/>
      <c r="F2" s="764"/>
    </row>
    <row r="3" spans="2:7" ht="13.5" thickBot="1" x14ac:dyDescent="0.25"/>
    <row r="4" spans="2:7" ht="48" thickBot="1" x14ac:dyDescent="0.25">
      <c r="B4" s="446" t="s">
        <v>147</v>
      </c>
      <c r="C4" s="447" t="s">
        <v>148</v>
      </c>
      <c r="D4" s="447" t="s">
        <v>149</v>
      </c>
      <c r="E4" s="447" t="s">
        <v>150</v>
      </c>
      <c r="F4" s="447" t="s">
        <v>151</v>
      </c>
      <c r="G4" s="448" t="s">
        <v>152</v>
      </c>
    </row>
    <row r="5" spans="2:7" ht="63.75" thickBot="1" x14ac:dyDescent="0.25">
      <c r="B5" s="449" t="s">
        <v>153</v>
      </c>
      <c r="C5" s="450" t="s">
        <v>154</v>
      </c>
      <c r="D5" s="451">
        <v>199700</v>
      </c>
      <c r="E5" s="450" t="s">
        <v>155</v>
      </c>
      <c r="F5" s="450" t="s">
        <v>156</v>
      </c>
      <c r="G5" s="452" t="s">
        <v>157</v>
      </c>
    </row>
    <row r="6" spans="2:7" ht="23.1" customHeight="1" x14ac:dyDescent="0.2">
      <c r="B6" s="768" t="s">
        <v>158</v>
      </c>
      <c r="C6" s="768" t="s">
        <v>159</v>
      </c>
      <c r="D6" s="453" t="s">
        <v>160</v>
      </c>
      <c r="E6" s="768" t="s">
        <v>162</v>
      </c>
      <c r="F6" s="768" t="s">
        <v>163</v>
      </c>
      <c r="G6" s="768" t="s">
        <v>157</v>
      </c>
    </row>
    <row r="7" spans="2:7" ht="48" thickBot="1" x14ac:dyDescent="0.25">
      <c r="B7" s="769"/>
      <c r="C7" s="769"/>
      <c r="D7" s="450" t="s">
        <v>161</v>
      </c>
      <c r="E7" s="769"/>
      <c r="F7" s="769"/>
      <c r="G7" s="769"/>
    </row>
    <row r="8" spans="2:7" ht="33" customHeight="1" x14ac:dyDescent="0.2">
      <c r="B8" s="768" t="s">
        <v>158</v>
      </c>
      <c r="C8" s="768" t="s">
        <v>164</v>
      </c>
      <c r="D8" s="453" t="s">
        <v>160</v>
      </c>
      <c r="E8" s="768" t="s">
        <v>166</v>
      </c>
      <c r="F8" s="768" t="s">
        <v>163</v>
      </c>
      <c r="G8" s="768" t="s">
        <v>157</v>
      </c>
    </row>
    <row r="9" spans="2:7" ht="48" thickBot="1" x14ac:dyDescent="0.25">
      <c r="B9" s="769"/>
      <c r="C9" s="769"/>
      <c r="D9" s="450" t="s">
        <v>165</v>
      </c>
      <c r="E9" s="769"/>
      <c r="F9" s="769"/>
      <c r="G9" s="769"/>
    </row>
    <row r="10" spans="2:7" ht="32.25" thickBot="1" x14ac:dyDescent="0.25">
      <c r="B10" s="449" t="s">
        <v>207</v>
      </c>
      <c r="C10" s="450" t="s">
        <v>159</v>
      </c>
      <c r="D10" s="451">
        <v>179700</v>
      </c>
      <c r="E10" s="450" t="s">
        <v>167</v>
      </c>
      <c r="F10" s="450" t="s">
        <v>168</v>
      </c>
      <c r="G10" s="450" t="s">
        <v>157</v>
      </c>
    </row>
    <row r="11" spans="2:7" ht="63.75" thickBot="1" x14ac:dyDescent="0.25">
      <c r="B11" s="619" t="s">
        <v>207</v>
      </c>
      <c r="C11" s="450" t="s">
        <v>164</v>
      </c>
      <c r="D11" s="451">
        <v>179700</v>
      </c>
      <c r="E11" s="450" t="s">
        <v>166</v>
      </c>
      <c r="F11" s="450" t="s">
        <v>168</v>
      </c>
      <c r="G11" s="450" t="s">
        <v>157</v>
      </c>
    </row>
    <row r="12" spans="2:7" ht="63.75" thickBot="1" x14ac:dyDescent="0.25">
      <c r="B12" s="619" t="s">
        <v>208</v>
      </c>
      <c r="C12" s="450" t="s">
        <v>159</v>
      </c>
      <c r="D12" s="451">
        <v>181500</v>
      </c>
      <c r="E12" s="450" t="s">
        <v>166</v>
      </c>
      <c r="F12" s="450" t="s">
        <v>206</v>
      </c>
      <c r="G12" s="450" t="s">
        <v>157</v>
      </c>
    </row>
    <row r="13" spans="2:7" ht="63.75" thickBot="1" x14ac:dyDescent="0.25">
      <c r="B13" s="449" t="s">
        <v>208</v>
      </c>
      <c r="C13" s="450" t="s">
        <v>164</v>
      </c>
      <c r="D13" s="451">
        <v>181500</v>
      </c>
      <c r="E13" s="450" t="s">
        <v>166</v>
      </c>
      <c r="F13" s="450" t="s">
        <v>206</v>
      </c>
      <c r="G13" s="450" t="s">
        <v>157</v>
      </c>
    </row>
    <row r="14" spans="2:7" ht="63.75" thickBot="1" x14ac:dyDescent="0.25">
      <c r="B14" s="633" t="s">
        <v>212</v>
      </c>
      <c r="C14" s="450" t="s">
        <v>159</v>
      </c>
      <c r="D14" s="451">
        <v>183300</v>
      </c>
      <c r="E14" s="450" t="s">
        <v>166</v>
      </c>
      <c r="F14" s="450" t="s">
        <v>213</v>
      </c>
      <c r="G14" s="450" t="s">
        <v>157</v>
      </c>
    </row>
    <row r="15" spans="2:7" ht="63.75" thickBot="1" x14ac:dyDescent="0.25">
      <c r="B15" s="633" t="s">
        <v>212</v>
      </c>
      <c r="C15" s="450" t="s">
        <v>164</v>
      </c>
      <c r="D15" s="451">
        <v>183300</v>
      </c>
      <c r="E15" s="450" t="s">
        <v>166</v>
      </c>
      <c r="F15" s="450" t="s">
        <v>213</v>
      </c>
      <c r="G15" s="450" t="s">
        <v>157</v>
      </c>
    </row>
    <row r="18" spans="2:7" ht="23.1" customHeight="1" x14ac:dyDescent="0.2">
      <c r="B18" s="765" t="s">
        <v>169</v>
      </c>
      <c r="C18" s="765"/>
      <c r="D18" s="765"/>
      <c r="E18" s="765"/>
      <c r="F18" s="765"/>
      <c r="G18" s="765"/>
    </row>
    <row r="19" spans="2:7" ht="18.95" customHeight="1" x14ac:dyDescent="0.2">
      <c r="B19" s="766" t="s">
        <v>170</v>
      </c>
      <c r="C19" s="766"/>
      <c r="D19" s="766"/>
      <c r="E19" s="766"/>
      <c r="F19" s="766"/>
      <c r="G19" s="766"/>
    </row>
    <row r="21" spans="2:7" x14ac:dyDescent="0.2">
      <c r="B21" s="767" t="s">
        <v>171</v>
      </c>
      <c r="C21" s="767"/>
      <c r="D21" s="767"/>
      <c r="E21" s="767"/>
      <c r="F21" s="767"/>
    </row>
    <row r="22" spans="2:7" x14ac:dyDescent="0.2">
      <c r="B22" s="251" t="s">
        <v>172</v>
      </c>
      <c r="C22" s="444"/>
      <c r="D22" s="444"/>
      <c r="E22" s="444"/>
      <c r="F22" s="444"/>
    </row>
    <row r="23" spans="2:7" x14ac:dyDescent="0.2">
      <c r="B23" s="251" t="s">
        <v>173</v>
      </c>
    </row>
    <row r="25" spans="2:7" x14ac:dyDescent="0.2">
      <c r="B25" s="444" t="s">
        <v>174</v>
      </c>
    </row>
  </sheetData>
  <sheetProtection password="F4FD" sheet="1" objects="1" scenarios="1"/>
  <mergeCells count="14">
    <mergeCell ref="B2:F2"/>
    <mergeCell ref="B18:G18"/>
    <mergeCell ref="B19:G19"/>
    <mergeCell ref="B21:F21"/>
    <mergeCell ref="B6:B7"/>
    <mergeCell ref="C6:C7"/>
    <mergeCell ref="E6:E7"/>
    <mergeCell ref="F6:F7"/>
    <mergeCell ref="G6:G7"/>
    <mergeCell ref="B8:B9"/>
    <mergeCell ref="C8:C9"/>
    <mergeCell ref="E8:E9"/>
    <mergeCell ref="F8:F9"/>
    <mergeCell ref="G8:G9"/>
  </mergeCells>
  <hyperlinks>
    <hyperlink ref="B18" r:id="rId1"/>
    <hyperlink ref="C18" r:id="rId2" display="http://report.nih.gov/FileLink.aspx?rid=824"/>
    <hyperlink ref="D18" r:id="rId3" display="http://report.nih.gov/FileLink.aspx?rid=824"/>
    <hyperlink ref="E18" r:id="rId4" display="http://report.nih.gov/FileLink.aspx?rid=824"/>
    <hyperlink ref="F18" r:id="rId5" display="http://report.nih.gov/FileLink.aspx?rid=824"/>
    <hyperlink ref="G18" r:id="rId6" display="http://report.nih.gov/FileLink.aspx?rid=824"/>
    <hyperlink ref="B19" r:id="rId7"/>
    <hyperlink ref="C19" r:id="rId8" display="http://grants.nih.gov/grants/guide/notice-files/NOT-OD-12-035.html"/>
    <hyperlink ref="D19" r:id="rId9" display="http://grants.nih.gov/grants/guide/notice-files/NOT-OD-12-035.html"/>
    <hyperlink ref="E19" r:id="rId10" display="http://grants.nih.gov/grants/guide/notice-files/NOT-OD-12-035.html"/>
    <hyperlink ref="F19" r:id="rId11" display="http://grants.nih.gov/grants/guide/notice-files/NOT-OD-12-035.html"/>
    <hyperlink ref="G19" r:id="rId12" display="http://grants.nih.gov/grants/guide/notice-files/NOT-OD-12-035.html"/>
    <hyperlink ref="B23" r:id="rId13"/>
    <hyperlink ref="B22"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2015-11-03T22:48:06Z</cp:lastPrinted>
  <dcterms:created xsi:type="dcterms:W3CDTF">1997-07-17T19:35:58Z</dcterms:created>
  <dcterms:modified xsi:type="dcterms:W3CDTF">2016-01-09T00:12:58Z</dcterms:modified>
</cp:coreProperties>
</file>